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790" windowHeight="6315" tabRatio="894" activeTab="0"/>
  </bookViews>
  <sheets>
    <sheet name="ГАД " sheetId="1" r:id="rId1"/>
    <sheet name="Доходы" sheetId="2" r:id="rId2"/>
    <sheet name="АДМ" sheetId="3" state="hidden" r:id="rId3"/>
    <sheet name="АИФД" sheetId="4" state="hidden" r:id="rId4"/>
    <sheet name="Нормат." sheetId="5" state="hidden" r:id="rId5"/>
    <sheet name="Межб.тр." sheetId="6" state="hidden" r:id="rId6"/>
    <sheet name="Инв.пр." sheetId="7" state="hidden" r:id="rId7"/>
    <sheet name="Платные" sheetId="8" state="hidden" r:id="rId8"/>
    <sheet name="Мун.усл" sheetId="9" state="hidden" r:id="rId9"/>
    <sheet name="5" sheetId="10" state="hidden" r:id="rId10"/>
    <sheet name="Фукц." sheetId="11" state="hidden" r:id="rId11"/>
    <sheet name="Вед(13)" sheetId="12" r:id="rId12"/>
    <sheet name="Фун." sheetId="13" r:id="rId13"/>
    <sheet name="ГАИФД " sheetId="14" r:id="rId14"/>
    <sheet name="Ист.(13)" sheetId="15" r:id="rId15"/>
    <sheet name="9 (1)" sheetId="16" state="hidden" r:id="rId16"/>
    <sheet name="Цел.прог." sheetId="17" state="hidden" r:id="rId17"/>
  </sheets>
  <externalReferences>
    <externalReference r:id="rId20"/>
    <externalReference r:id="rId21"/>
  </externalReferences>
  <definedNames>
    <definedName name="_xlnm.Print_Area" localSheetId="9">'5'!$A$1:$F$45</definedName>
    <definedName name="_xlnm.Print_Area" localSheetId="15">'9 (1)'!$A$1:$K$178</definedName>
    <definedName name="_xlnm.Print_Area" localSheetId="2">'АДМ'!$A$1:$C$49</definedName>
    <definedName name="_xlnm.Print_Area" localSheetId="3">'АИФД'!$A$1:$C$21</definedName>
    <definedName name="_xlnm.Print_Area" localSheetId="11">'Вед(13)'!$A$1:$H$293</definedName>
    <definedName name="_xlnm.Print_Area" localSheetId="0">'ГАД '!$A$1:$E$86</definedName>
    <definedName name="_xlnm.Print_Area" localSheetId="13">'ГАИФД '!$A$1:$E$16</definedName>
    <definedName name="_xlnm.Print_Area" localSheetId="1">'Доходы'!$A$1:$D$87</definedName>
    <definedName name="_xlnm.Print_Area" localSheetId="14">'Ист.(13)'!$A$1:$E$12</definedName>
    <definedName name="_xlnm.Print_Area" localSheetId="5">'Межб.тр.'!$A$1:$C$21</definedName>
    <definedName name="_xlnm.Print_Area" localSheetId="10">'Фукц.'!$A$1:$H$164</definedName>
    <definedName name="_xlnm.Print_Area" localSheetId="12">'Фун.'!$A$1:$D$39</definedName>
    <definedName name="_xlnm.Print_Area" localSheetId="16">'Цел.прог.'!$A$1:$K$29</definedName>
  </definedNames>
  <calcPr fullCalcOnLoad="1"/>
</workbook>
</file>

<file path=xl/sharedStrings.xml><?xml version="1.0" encoding="utf-8"?>
<sst xmlns="http://schemas.openxmlformats.org/spreadsheetml/2006/main" count="3856" uniqueCount="1018">
  <si>
    <t>-начисление на оплату труда</t>
  </si>
  <si>
    <t>0000</t>
  </si>
  <si>
    <t>целевым статьям, видам расходов классификации расходов бюджетов и</t>
  </si>
  <si>
    <t xml:space="preserve">бюджетных ассигнований на реализацию городских  целевых программ </t>
  </si>
  <si>
    <t xml:space="preserve">                                                                                                                                                                                                        народных депутатов</t>
  </si>
  <si>
    <t>Дотации  бюджетам субъектов Российской Федерации и муниципальных образований</t>
  </si>
  <si>
    <t>Код главного распорядителя средств бюджета города</t>
  </si>
  <si>
    <t>01</t>
  </si>
  <si>
    <t>02</t>
  </si>
  <si>
    <t>03</t>
  </si>
  <si>
    <t>04</t>
  </si>
  <si>
    <t>11</t>
  </si>
  <si>
    <t>13</t>
  </si>
  <si>
    <t>09</t>
  </si>
  <si>
    <t>08</t>
  </si>
  <si>
    <t>05</t>
  </si>
  <si>
    <t>07</t>
  </si>
  <si>
    <t>10</t>
  </si>
  <si>
    <t>ФИЗИЧЕСКАЯ КУЛЬТУРА И СПОРТ</t>
  </si>
  <si>
    <t xml:space="preserve">СОЦИАЛЬНАЯ ПОЛИТИКА 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</si>
  <si>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</si>
  <si>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1 14 06013 10 0000 430</t>
  </si>
  <si>
    <t xml:space="preserve">  Налог на доходы физических лиц</t>
  </si>
  <si>
    <t xml:space="preserve"> 1 01 02000 01 0000 110</t>
  </si>
  <si>
    <t>1 01 02010 01 0000 110</t>
  </si>
  <si>
    <t xml:space="preserve"> 1 01 02020 01 0000 110 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</si>
  <si>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</si>
  <si>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1 01 02030 01 0000 110</t>
  </si>
  <si>
    <t xml:space="preserve">  Единый сельскохозяйственный налог</t>
  </si>
  <si>
    <t xml:space="preserve">  1 05 03000 01 0000 110</t>
  </si>
  <si>
    <t xml:space="preserve">  1 05 03010 01 0000 110</t>
  </si>
  <si>
    <t xml:space="preserve">  Налог на имущество физических лиц</t>
  </si>
  <si>
    <t xml:space="preserve">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</si>
  <si>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</si>
  <si>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1 06 01030 10 0000 110</t>
  </si>
  <si>
    <t xml:space="preserve">  Земельный налог</t>
  </si>
  <si>
    <t xml:space="preserve"> 1 06 06000 00 0000 110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</si>
  <si>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</si>
  <si>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</si>
  <si>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</si>
  <si>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1 06 06013 10 0000 110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</si>
  <si>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</si>
  <si>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</si>
  <si>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</si>
  <si>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1 06 06023 10 0000 110</t>
  </si>
  <si>
    <t xml:space="preserve">  Налоги на имущество</t>
  </si>
  <si>
    <t xml:space="preserve"> 1 09 04000 00 0000 110</t>
  </si>
  <si>
    <t xml:space="preserve">  Земельный налог (по обязательствам, возникшим до 1 января 2006 года)</t>
  </si>
  <si>
    <t xml:space="preserve"> 1 09 04050 00 0000 110</t>
  </si>
  <si>
    <t xml:space="preserve"> 1 09 04053 10 0000 110</t>
  </si>
  <si>
    <t xml:space="preserve">  Доходы от компенсации затрат государства</t>
  </si>
  <si>
    <t xml:space="preserve">  1 13 02000 00 0000 130</t>
  </si>
  <si>
    <t xml:space="preserve">  Прочие доходы от компенсации затрат государства</t>
  </si>
  <si>
    <t xml:space="preserve">  1 13 02990 00 0000 130</t>
  </si>
  <si>
    <t xml:space="preserve">  Прочие доходы от компенсации затрат  бюджетов поселений</t>
  </si>
  <si>
    <t xml:space="preserve">  1 13 02995 10 0000 130</t>
  </si>
  <si>
    <t xml:space="preserve"> 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</si>
  <si>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</si>
  <si>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1 11 05025 10 0000 120</t>
  </si>
  <si>
    <t xml:space="preserve">  1 11 05030 00 0000 120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</si>
  <si>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</si>
  <si>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 1 11 05035 10 0000 120</t>
  </si>
  <si>
    <t xml:space="preserve">  Платежи от государственных и муниципальных унитарных предприятий</t>
  </si>
  <si>
    <t xml:space="preserve"> 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</si>
  <si>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</si>
  <si>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1 11 07010 00 0000 120</t>
  </si>
  <si>
    <t>Субсидии бюджетам на реализацию федеральных целевых программ</t>
  </si>
  <si>
    <t>892 2 02 02051 00 0000 151</t>
  </si>
  <si>
    <t>Фонд оплаты труда и страховые взносы</t>
  </si>
  <si>
    <t>Меры социальной поддержки населения по публичным нормативным обязательствам</t>
  </si>
  <si>
    <t xml:space="preserve">Субсидии бюджетам поселений  на обеспечение жильем молодых семей </t>
  </si>
  <si>
    <t>182 1 06 06020 00 0000 110</t>
  </si>
  <si>
    <t>кап.рас.</t>
  </si>
  <si>
    <t>Погашение кредитов, полученных от кредитных организаций бюджетами поселений в валюте Российской Федерации</t>
  </si>
  <si>
    <t>0104</t>
  </si>
  <si>
    <t xml:space="preserve">  866 1 11 07010 00 0000 120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</si>
  <si>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</si>
  <si>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803 1 13 02000 00 0000 130</t>
  </si>
  <si>
    <t>Доходы от компенсации затрат государства</t>
  </si>
  <si>
    <t xml:space="preserve"> 803 1 13 02990 00 0000 130</t>
  </si>
  <si>
    <t>Прочие доходы от компенсации затрат государства</t>
  </si>
  <si>
    <t>892 2 02 02009 00 0000 151</t>
  </si>
  <si>
    <t>по разделам и подразделам классификации расходов бюджетов</t>
  </si>
  <si>
    <t>по кодам классификации источников финансирования дефицитов бюджетов</t>
  </si>
  <si>
    <t>администратора источника финансирования</t>
  </si>
  <si>
    <t>источника финансирования</t>
  </si>
  <si>
    <t>Источники финансирования дефицита бюджета города, всего</t>
  </si>
  <si>
    <t>в том числе:</t>
  </si>
  <si>
    <t>01 05 00 00 00 0000 000</t>
  </si>
  <si>
    <t>по кодам групп, подгрупп, статей, видов источников финансирования</t>
  </si>
  <si>
    <t xml:space="preserve">дефицитов бюджетов классификации операций сектора государственного </t>
  </si>
  <si>
    <t>управления, относящихся к источникам финансирования дефицитов бюджетов</t>
  </si>
  <si>
    <t xml:space="preserve"> 01 02 00 00 10 0000 000</t>
  </si>
  <si>
    <t xml:space="preserve">Разница между полученными и погашенными городом Суздалем  в валюте Российской Федерации   кредитами, предоставленными городу Суздалю кредитными организациями   </t>
  </si>
  <si>
    <t xml:space="preserve"> 01 03 00 00 10 0000 000</t>
  </si>
  <si>
    <t xml:space="preserve">Разница между полученными и погашенными городом Суздалем  в валюте Российской Федерации   бюджетными кредитами, предоставленными городу Суздалю другими бюджетами бюджетной системы Российской Федерации  </t>
  </si>
  <si>
    <t xml:space="preserve"> 01 05 02 01 10 0000 000</t>
  </si>
  <si>
    <t>Изменение прочих остатков денежных средств бюджета города Суздаля</t>
  </si>
  <si>
    <t xml:space="preserve">                            ИТОГО</t>
  </si>
  <si>
    <t>1.43. Мероприятия по городской долгосрочной целевой программе "Энергосбережение и повышение энергетической эффективности в жилищном фонде и коммунальной инфраструктуре МО город Суздаль на 2010-2012 годы и на перспективу до 2020 года"</t>
  </si>
  <si>
    <t>Увеличение прочих остатков  денежных средств бюджетов поселений</t>
  </si>
  <si>
    <t>1.18. Расходы на мероприятия в области туризма</t>
  </si>
  <si>
    <t xml:space="preserve">488 97 00  </t>
  </si>
  <si>
    <t>1.13. Муниципальное казенное учреждение "Центр по организации и обеспечению деятельности органов местного самоуправления города Суздаля"</t>
  </si>
  <si>
    <t>в том числе за счет субвенции из федерального бюджета</t>
  </si>
  <si>
    <t xml:space="preserve">                                                                                                                                                           к решению Совета</t>
  </si>
  <si>
    <t>2.5. Содержание зданий муниципальной собственности</t>
  </si>
  <si>
    <t>2.6. Реконструкция зданий муниципальной собственности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</si>
  <si>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</si>
  <si>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</si>
  <si>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</si>
  <si>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</si>
  <si>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</si>
  <si>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</si>
  <si>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</si>
  <si>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</si>
  <si>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</si>
  <si>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</si>
  <si>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Код подраздела</t>
  </si>
  <si>
    <t>Код целевой статьи</t>
  </si>
  <si>
    <t>Код вида расходов</t>
  </si>
  <si>
    <t>План на 2011 год</t>
  </si>
  <si>
    <t>7</t>
  </si>
  <si>
    <t>1 16 33050 10 0000 140</t>
  </si>
  <si>
    <t>1 17 01050 10 0000 180</t>
  </si>
  <si>
    <t>0106</t>
  </si>
  <si>
    <t>Необходимые расходы на 2006 год</t>
  </si>
  <si>
    <t>0804</t>
  </si>
  <si>
    <t>1. Муниципальные учреждения, подведомственные администрации города Суздаля - всего</t>
  </si>
  <si>
    <t>093 99 00</t>
  </si>
  <si>
    <t>182 1 09 04053 10 0000 110</t>
  </si>
  <si>
    <t xml:space="preserve">увеличение стоимости  материальных запасов </t>
  </si>
  <si>
    <t>Мероприятия в области социальной политики</t>
  </si>
  <si>
    <t>68</t>
  </si>
  <si>
    <t>01 03 00 00 10 0000 710</t>
  </si>
  <si>
    <t>01 03 00 00 10 0000 810</t>
  </si>
  <si>
    <t>01 05 02 01 10 0000 510</t>
  </si>
  <si>
    <t>План на 2012 год</t>
  </si>
  <si>
    <t>План на 2013 год</t>
  </si>
  <si>
    <t>План на 2014 год</t>
  </si>
  <si>
    <t>1.24. Мероприятия по городской целевой программе "Социальное жилье на 2011-2012годы"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</si>
  <si>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</si>
  <si>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0503</t>
  </si>
  <si>
    <t>1.Администрация города - всего</t>
  </si>
  <si>
    <t xml:space="preserve">Распределение бюджетных ассигнований по разделам, подразделам, </t>
  </si>
  <si>
    <t>456 00 00</t>
  </si>
  <si>
    <t>121</t>
  </si>
  <si>
    <t>122</t>
  </si>
  <si>
    <t>313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</si>
  <si>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</si>
  <si>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810</t>
  </si>
  <si>
    <t xml:space="preserve">1.2. Муниципальное учреждение культуры "Центр народного творчества города Суздаля"  </t>
  </si>
  <si>
    <t>892 2 02 02051 10 0000 151</t>
  </si>
  <si>
    <t xml:space="preserve">    от  22.01.2008.   №1</t>
  </si>
  <si>
    <t>090 01 00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</si>
  <si>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</si>
  <si>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1.10. Расходы на оплату представляемой статистической информации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</si>
  <si>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бюджетных и  автономных учреждений) </t>
  </si>
  <si>
    <t>норматив</t>
  </si>
  <si>
    <t>Городская долгосрочная целевая программа "Энергосбережение и повышение энергетической эффективности в жилищном фонде и коммунальной инфраструктуре муниципального образования город Суздаль на 2010-2015 годы и на перспективу до 2020 года"</t>
  </si>
  <si>
    <t>Учреждения физической культуры и спорта</t>
  </si>
  <si>
    <t>831</t>
  </si>
  <si>
    <t>Исполнение судебных актов</t>
  </si>
  <si>
    <t>830</t>
  </si>
  <si>
    <t xml:space="preserve">Коммунальное хозяйство </t>
  </si>
  <si>
    <t>ВСЕГО  РАСХОДОВ</t>
  </si>
  <si>
    <t>ВСЕГО РАСХОДОВ</t>
  </si>
  <si>
    <t>Раздел, подраздел</t>
  </si>
  <si>
    <t xml:space="preserve">Примерные объемы доходов и расходов </t>
  </si>
  <si>
    <t>1 14 02033 10 0000 440</t>
  </si>
  <si>
    <t>Субсидии бюджетным учреждениям</t>
  </si>
  <si>
    <t>0102</t>
  </si>
  <si>
    <t>002 03 00</t>
  </si>
  <si>
    <t xml:space="preserve"> классификации расходов бюджета на очередной 2012 год и плановый период 2013-2014 годов</t>
  </si>
  <si>
    <t>2012 год</t>
  </si>
  <si>
    <t xml:space="preserve"> 2013 год</t>
  </si>
  <si>
    <t>2014 год</t>
  </si>
  <si>
    <t>1.30.3. Капитальный ремонт котла № 3 котельной по ул.Промышленная</t>
  </si>
  <si>
    <t>Вид расходов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</si>
  <si>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</t>
  </si>
  <si>
    <t>ДОХОДЫ ОТ ОКАЗАНИЯ ПЛАТНЫХ УСЛУГ (РАБОТ) И КОМПЕНСАЦИИ ЗАТРАТ ГОСУДАРСТВА</t>
  </si>
  <si>
    <t>505 00 04</t>
  </si>
  <si>
    <t xml:space="preserve">Наименование групп, подгрупп статей и подстатей доходов </t>
  </si>
  <si>
    <t>0605</t>
  </si>
  <si>
    <t>ОХРАНА ОКРУЖАЮЩЕЙ СРЕДЫ</t>
  </si>
  <si>
    <t>000 0 00 00000 00 0000 000</t>
  </si>
  <si>
    <t>Субсидии бюджетам поселений  на мероприятия по областной целевой программе "Приведение в нормативное состояние улично-дорожной сети и объектов благоустройства в городе Суздале на 2010-2011 годы"</t>
  </si>
  <si>
    <t>Доходы от реализации иного имущества, находящегося в собственности поселений  (за исключением имущества муниципальных бюджетных и автономных учреждений, а  также   имущества   муниципальных  унитарных предприятий, в том числе  казенных), в части реализации основных средств по указанному имуществу</t>
  </si>
  <si>
    <t>5. Программа "Приведение в нормативное состояние улично-дорожной сети и объектов благоустройства муниципального образования город Суздаль на 2009-2011 годы"</t>
  </si>
  <si>
    <t>1.32.4. Дорожные знаки и светофорные объекты</t>
  </si>
  <si>
    <t>795 43 02</t>
  </si>
  <si>
    <t>Мероприятия в области здравоохранения, спорта и  физической культуры,  туризма</t>
  </si>
  <si>
    <t>485 97 00</t>
  </si>
  <si>
    <t>303 02 00</t>
  </si>
  <si>
    <t>182 1 06 01000 00 0000 110</t>
  </si>
  <si>
    <t>182 1 06 01030 10 0000 110</t>
  </si>
  <si>
    <t>182 1 06 06000 00 0000 110</t>
  </si>
  <si>
    <t>182 1 06 06013 10 0000 110</t>
  </si>
  <si>
    <t>Долгосрочная целевая программа "Жилище" на 2011-2015 годы", подпрограмма "Социальное жилье на 2011-2015 годы"</t>
  </si>
  <si>
    <t>Городская целевая программа "Социальное жилье на 2011-2015 годы"</t>
  </si>
  <si>
    <t>Муниципальная адресная программа "Капитальный ремонт многоквартирных домов муниципального образования город Суздаль в 2013 году"</t>
  </si>
  <si>
    <t>Проведение выборов в представительные органы муниципального образования</t>
  </si>
  <si>
    <t>60</t>
  </si>
  <si>
    <t>Прочая закупка товаров, работ и услуг для муниципальных нужд</t>
  </si>
  <si>
    <t>Иные выплаты персоналу, за исключением фонда оплаты труда</t>
  </si>
  <si>
    <t>Глава  муниципального образования</t>
  </si>
  <si>
    <t xml:space="preserve">                                                                                                                                                           Приложение № 5</t>
  </si>
  <si>
    <t>000 1 11 05000 00 0000 120</t>
  </si>
  <si>
    <t>1.32.5.Проектно-сметная документация по дорогам</t>
  </si>
  <si>
    <t>1.32.6.Технадзор за ремонтом дорог</t>
  </si>
  <si>
    <t>1.32.8. Содержание уличного освещения</t>
  </si>
  <si>
    <t>1.32.9. Озеленение</t>
  </si>
  <si>
    <t>1.32.10. Организация и содержание мест захоронения</t>
  </si>
  <si>
    <t>Субсидии бюджетам поселений на инвестиции по долгосрочной целевой программе "Жилище"на 2011-2015 годы", подпрограмме "Развитие малоэтажного строительства на территории Владимирской области на 2011-2015 годы""</t>
  </si>
  <si>
    <t>2.1. Центральный аппарат</t>
  </si>
  <si>
    <t>2.2. Содержание и обслуживание муниципальной казны</t>
  </si>
  <si>
    <t xml:space="preserve">3.1. Центральный аппарат </t>
  </si>
  <si>
    <t>1301</t>
  </si>
  <si>
    <t>0113</t>
  </si>
  <si>
    <t>1200</t>
  </si>
  <si>
    <t>1202</t>
  </si>
  <si>
    <t>1101</t>
  </si>
  <si>
    <t>1100</t>
  </si>
  <si>
    <t xml:space="preserve">НАЛОГОВЫЕ И НЕНАЛОГОВЫЕ ДОХОДЫ </t>
  </si>
  <si>
    <t>1.Администрация города Суздаля Владимирской области</t>
  </si>
  <si>
    <t>3. Финансовый отдел администрации города Суздаля</t>
  </si>
  <si>
    <t>Выполнение функций органами местного самоуправления</t>
  </si>
  <si>
    <t>002 04 00</t>
  </si>
  <si>
    <t>070 05 00</t>
  </si>
  <si>
    <t>202 67 00</t>
  </si>
  <si>
    <t>Функционирование органов в сфере национальной безопасности и правоохранительной деятельности</t>
  </si>
  <si>
    <t>% к нал.и ненал.дох.</t>
  </si>
  <si>
    <t>892 2 02 02999 10 7043 151</t>
  </si>
  <si>
    <t>505 33 00</t>
  </si>
  <si>
    <t>505 37 00</t>
  </si>
  <si>
    <t>2.4.1. Оценка недвижимости, признание прав и регулирование отношений по государственной и муниципальной собственности</t>
  </si>
  <si>
    <t>2.4.2. Мероприятия по землеустройству и землепользованию</t>
  </si>
  <si>
    <t>Перечень главных администраторов источников</t>
  </si>
  <si>
    <t xml:space="preserve"> финансирования дефицита бюджета </t>
  </si>
  <si>
    <t>обустройство мест массового отдыха (пляж реки Каменка, район ул.Стромынка)</t>
  </si>
  <si>
    <t>880</t>
  </si>
  <si>
    <t>Специальные расходы</t>
  </si>
  <si>
    <t>Доходы бюджета города Суздаля  за 2013 год</t>
  </si>
  <si>
    <t>по ведомственной структуре расходов бюджета города</t>
  </si>
  <si>
    <t xml:space="preserve">   (тыс.рублей)</t>
  </si>
  <si>
    <t>(тыс.рублей)</t>
  </si>
  <si>
    <t>Источники финансирования дефицита бюджета города Суздаля за 2013 год</t>
  </si>
  <si>
    <t xml:space="preserve">                              (тыс.рублей)</t>
  </si>
  <si>
    <t>Решение Совета народных депутатов "Об утверждении городской  целевой программы "Социальное жилье на 2008-2015 годы" от 19.02.2008г. №12</t>
  </si>
  <si>
    <t>0412</t>
  </si>
  <si>
    <t>Прочие доходы от компенсации затрат бюджетов поселений</t>
  </si>
  <si>
    <t>1.41. 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граждан, в том числе:</t>
  </si>
  <si>
    <t>прочие услуги</t>
  </si>
  <si>
    <t>226</t>
  </si>
  <si>
    <t xml:space="preserve">увеличение стоимости материальных запасов </t>
  </si>
  <si>
    <t>340</t>
  </si>
  <si>
    <t>0103</t>
  </si>
  <si>
    <t>0309</t>
  </si>
  <si>
    <t xml:space="preserve">0309 </t>
  </si>
  <si>
    <t>242</t>
  </si>
  <si>
    <t>0801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</si>
  <si>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</si>
  <si>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104 02 00</t>
  </si>
  <si>
    <t>501</t>
  </si>
  <si>
    <t>12</t>
  </si>
  <si>
    <t>Проведение мероприятий для детей и молодежи</t>
  </si>
  <si>
    <t>работы, услуги по содержанию имущества</t>
  </si>
  <si>
    <t>795 33 00</t>
  </si>
  <si>
    <t>зар.пл.</t>
  </si>
  <si>
    <t>226, 340</t>
  </si>
  <si>
    <t>1.14. Отдел ГО и ЧС</t>
  </si>
  <si>
    <t>Долгосрочная целевая программа "Жилище" на 2011-2015 годы", подпрограмма "Обеспечение жильем молодых семей Владимирской области на 2011-2015 годы"</t>
  </si>
  <si>
    <t>482 99 00</t>
  </si>
  <si>
    <t xml:space="preserve">482 99 00 </t>
  </si>
  <si>
    <t>218 01 00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</si>
  <si>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</si>
  <si>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Уличное освещение</t>
  </si>
  <si>
    <t>1001</t>
  </si>
  <si>
    <t>263</t>
  </si>
  <si>
    <t xml:space="preserve">НАЛОГИ НА ПРИБЫЛЬ, ДОХОДЫ </t>
  </si>
  <si>
    <t>Субсидии бюджетам поселений на закупку автотранспортных средств и коммунальной техники</t>
  </si>
  <si>
    <t>СРЕДСТВА МАССОВОЙ ИНФОРМАЦИИ</t>
  </si>
  <si>
    <t>расходов бюджета города Суздаля  на 2008 год</t>
  </si>
  <si>
    <t>на 2010 год</t>
  </si>
  <si>
    <t>Прочие безвозмездные поступления в бюджеты поселений</t>
  </si>
  <si>
    <t>001</t>
  </si>
  <si>
    <t>014</t>
  </si>
  <si>
    <t>003</t>
  </si>
  <si>
    <t>0111</t>
  </si>
  <si>
    <t>Закупка товаров, работ, услуг в сфере информационно-коммуникационных технологий</t>
  </si>
  <si>
    <t>244</t>
  </si>
  <si>
    <t xml:space="preserve">                                                                                                                                 народных депутатов</t>
  </si>
  <si>
    <t>Решение Совета народных депутатов   "О городской программе "Комплексное развитие систем коммунальной инфраструктуры города Суздаля на 2008-2015 годы" от 21.10.2008г. №82</t>
  </si>
  <si>
    <t>Муниципальная целевая программа развития малого и среднего предпринимательства в городе Суздале на 2011-2013 годы</t>
  </si>
  <si>
    <t>Благоустройство</t>
  </si>
  <si>
    <t>005</t>
  </si>
  <si>
    <t>Социальные выплаты</t>
  </si>
  <si>
    <t>Пенсия за выслугу лет государственным служащим и лицам, замещавшим государственные должности</t>
  </si>
  <si>
    <t>892 2 02 00000 00 0000 000</t>
  </si>
  <si>
    <t>892 2 02 01000 00 0000 151</t>
  </si>
  <si>
    <t>892 2 02 01001 00 0000 151</t>
  </si>
  <si>
    <t>892 2 02 01001 10 0000 151</t>
  </si>
  <si>
    <t xml:space="preserve">892 2 02 02000 00 000 151 </t>
  </si>
  <si>
    <t>803</t>
  </si>
  <si>
    <t>Объем межбюджетных трансфертов,</t>
  </si>
  <si>
    <t xml:space="preserve">Денежные взыскания (штрафы) за нарушение  законодательства Российской Федерации о размещении заказов на поставки товаров, выполнение работ, оказание услуг для нужд поселений </t>
  </si>
  <si>
    <t xml:space="preserve">Субсидии молодым семьям для приобретения жилья по подпрограмме "Обеспечение жильем молодых семей города Суздаля на 2011-2015 годы" </t>
  </si>
  <si>
    <t>Обслуживание муниципального долга города Суздаля</t>
  </si>
  <si>
    <t>112</t>
  </si>
  <si>
    <t>110</t>
  </si>
  <si>
    <t>795 02 01</t>
  </si>
  <si>
    <t>Прочие неналоговые доходы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</si>
  <si>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 </t>
  </si>
  <si>
    <t>1.43.1. Перевод удаленных объектов на собственные источники тепла</t>
  </si>
  <si>
    <t>увеличение стоимости основных средств</t>
  </si>
  <si>
    <t>Прочие расходы</t>
  </si>
  <si>
    <t>арендная плата за пользование имуществом</t>
  </si>
  <si>
    <t>224</t>
  </si>
  <si>
    <t>0408</t>
  </si>
  <si>
    <t>0502</t>
  </si>
  <si>
    <t>Глава</t>
  </si>
  <si>
    <t xml:space="preserve">Мероприятия  по ДЦП "Жилище" на 2011-2015годы", подпрограмме "Обеспечение жильем молодых семей Владимирской области на 2011-2015годы" </t>
  </si>
  <si>
    <t>Дорожное хозяйство (дорожные фонды)</t>
  </si>
  <si>
    <t>Целевая статья</t>
  </si>
  <si>
    <t>4</t>
  </si>
  <si>
    <t xml:space="preserve">Резервные фонды </t>
  </si>
  <si>
    <t xml:space="preserve">Другие общегосударственные вопросы </t>
  </si>
  <si>
    <t>0300</t>
  </si>
  <si>
    <t>0400</t>
  </si>
  <si>
    <t xml:space="preserve">Транспорт </t>
  </si>
  <si>
    <t xml:space="preserve">Жилищно-коммунальное хозяйство </t>
  </si>
  <si>
    <t xml:space="preserve">Жилищное хозяйство </t>
  </si>
  <si>
    <t>0800</t>
  </si>
  <si>
    <t>Культура</t>
  </si>
  <si>
    <t>161 1 16 33050 10 0000 140</t>
  </si>
  <si>
    <t>Строительство 54-х квартирного жилого дома по б.Всполье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</si>
  <si>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</si>
  <si>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народных депутатов</t>
  </si>
  <si>
    <t>500</t>
  </si>
  <si>
    <t>1.38. Расходы на пенсионное обеспечение муниципальных служащих и лиц, замещающих муниципальные должности муниципальном образовании г.Суздаль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</si>
  <si>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</si>
  <si>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2. Отдел имущественных и земельных отношений администрации города Суздаля</t>
  </si>
  <si>
    <t>Погашение бюджетных кредитов, полученных от других бюджетов бюджетной системы Российской Федерации  бюджетами поселений в валюте Российской Федерации</t>
  </si>
  <si>
    <t>000 1 14 01000 00 0000 410</t>
  </si>
  <si>
    <t>0500</t>
  </si>
  <si>
    <t>0501</t>
  </si>
  <si>
    <t>290</t>
  </si>
  <si>
    <t xml:space="preserve">1.34. Муниципальное бюджетное учреждение "Центр культуры и досуга города Суздаля"        </t>
  </si>
  <si>
    <t xml:space="preserve">795 16 78 </t>
  </si>
  <si>
    <t>795 16 78</t>
  </si>
  <si>
    <t xml:space="preserve">1.2.1.  Муниципальное учреждение культуры "Центр народного творчества города Суздаля"  </t>
  </si>
  <si>
    <t xml:space="preserve">к решению Совета </t>
  </si>
  <si>
    <t>522 18 01</t>
  </si>
  <si>
    <t xml:space="preserve"> из областного бюджета</t>
  </si>
  <si>
    <t xml:space="preserve"> из местного бюджета</t>
  </si>
  <si>
    <t xml:space="preserve">Распределение  бюджетных ассигнований  </t>
  </si>
  <si>
    <t>Программа "Капитальный ремонт многоквартирных домов в г. Суздале на 2008-2011 годы"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</si>
  <si>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</t>
  </si>
  <si>
    <t>Доплата к пенсиям государственных служащих субъектов Российской Федерации и муниципальных служащих</t>
  </si>
  <si>
    <t>1.32.2. Уличное освещение (капитальный ремонт)</t>
  </si>
  <si>
    <t>Социальные выплаты гражданам, кроме публичных нормативных социальных выплат</t>
  </si>
  <si>
    <t>дефицит(-),профицит(+)</t>
  </si>
  <si>
    <t xml:space="preserve">Субсидии бюджетам поселений на бюджетные инвестиции в объекты муниципальной собственности </t>
  </si>
  <si>
    <t>06</t>
  </si>
  <si>
    <t>Муниципальная адресная программа "Ремонт жилья ветеранов Великой Отечественной войны муниципального образования город Суздаль в 2012-2014 году"</t>
  </si>
  <si>
    <t>Обеспечение деятельности (оказание услуг) подведомственных учреждений</t>
  </si>
  <si>
    <t>0707</t>
  </si>
  <si>
    <t>Молодежная политика и оздоровление детей</t>
  </si>
  <si>
    <t>450 85 01</t>
  </si>
  <si>
    <t>Другие вопросы в области культуры, кинематографии</t>
  </si>
  <si>
    <t xml:space="preserve">Другие вопросы в области культуры, кинематографии </t>
  </si>
  <si>
    <t>Мероприятий в сфере культуры и искусства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</si>
  <si>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в 2013-2015 годах"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</si>
  <si>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</si>
  <si>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440 99 00</t>
  </si>
  <si>
    <t>441 99 00</t>
  </si>
  <si>
    <t>512 97 00</t>
  </si>
  <si>
    <t>491 01 00</t>
  </si>
  <si>
    <t>Наименование показателя</t>
  </si>
  <si>
    <t>Код бюджетной классификации</t>
  </si>
  <si>
    <t>Кассовое исполнение</t>
  </si>
  <si>
    <t>админист-ратора поступлений</t>
  </si>
  <si>
    <t>доходов бюджета города</t>
  </si>
  <si>
    <t>ДОХОДЫ,  ВСЕГО</t>
  </si>
  <si>
    <t>Федеральная антимонопольная служба</t>
  </si>
  <si>
    <t>892 2 02 02999 00 0000 151</t>
  </si>
  <si>
    <t>Прочие субсидии</t>
  </si>
  <si>
    <t>Субсидии  бюджетам субъектов Российской Федерации и муниципальных образований (межбюджетные субсидии)</t>
  </si>
  <si>
    <t>Функционирование высшего должностного лица субъекта Российской Федерации и муниципального образования</t>
  </si>
  <si>
    <t>Субсидии бюджетам поселений  на мероприятия по долгосрочной  областной целевой программе "Жилище" на 2009-2012 годы, подпрограмме "Обеспечение жильем молодых семей Владимирской области на 2009-2012 годы"</t>
  </si>
  <si>
    <t>182 1 01 02030 01 0000 110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</si>
  <si>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</si>
  <si>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866 1 14 06025 10 0000 430</t>
  </si>
  <si>
    <t xml:space="preserve">                                                                                                                                                           Приложение № 3</t>
  </si>
  <si>
    <t>Другие вопросы в области охраны окружающей среды</t>
  </si>
  <si>
    <t>166 1 11 05010 00 0000 120</t>
  </si>
  <si>
    <t>Целевые программы муниципальных образований</t>
  </si>
  <si>
    <t>Долгосрочная целевая программа "Жилище" на 2011-2015 годы", подпрограмма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</si>
  <si>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520 24 02</t>
  </si>
  <si>
    <t>0107</t>
  </si>
  <si>
    <t>020 00 02</t>
  </si>
  <si>
    <t xml:space="preserve">Субсидии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</t>
  </si>
  <si>
    <t xml:space="preserve">Невыясненные поступления, зачисляемые в бюджеты поселений </t>
  </si>
  <si>
    <t>1 17 01050 10 0000 180</t>
  </si>
  <si>
    <r>
      <t xml:space="preserve">Прогнозируемый объем доходов от предпринимательской и иной приносящей доход деятельности на 2008 год - </t>
    </r>
    <r>
      <rPr>
        <sz val="11"/>
        <color indexed="10"/>
        <rFont val="Times New Roman"/>
        <family val="1"/>
      </rPr>
      <t>1758</t>
    </r>
    <r>
      <rPr>
        <sz val="11"/>
        <rFont val="Times New Roman"/>
        <family val="1"/>
      </rPr>
      <t xml:space="preserve"> тыс.руб. </t>
    </r>
  </si>
  <si>
    <t>КУЛЬТУРА И КИНЕМАТОГРАФИЯ</t>
  </si>
  <si>
    <t>ОБРАЗОВАНИЕ</t>
  </si>
  <si>
    <t>ЖИЛИЩНО-КОММУНАЛЬНОЕ ХОЗЯЙСТВО</t>
  </si>
  <si>
    <t>Городская целевая программа по приведению в нормативное состояние улично-дорожной сети и объектов благоустройства в городе Суздале на 2012-2014 годы</t>
  </si>
  <si>
    <t>090 02 00</t>
  </si>
  <si>
    <t>1.18. Расходы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</t>
  </si>
  <si>
    <t>1.18. Мероприятия по муниципальной целевой программе развития малого и среднего предпринимательства в городе Суздале на 2011-2013 годы</t>
  </si>
  <si>
    <t>222</t>
  </si>
  <si>
    <t>коммунальные услуги</t>
  </si>
  <si>
    <t>223</t>
  </si>
  <si>
    <t>% к общим расходам</t>
  </si>
  <si>
    <t>услуги по содержанию имущества</t>
  </si>
  <si>
    <t>225</t>
  </si>
  <si>
    <t xml:space="preserve">городских бюджетных учреждений по приносящей доход деятельности </t>
  </si>
  <si>
    <t xml:space="preserve">1.1. Дворцы и дома культуры, другие учреждения культуры и средств массовой информации  </t>
  </si>
  <si>
    <t>1.2.  Музеи и постоянные выставки</t>
  </si>
  <si>
    <t xml:space="preserve">Наименование </t>
  </si>
  <si>
    <t>522 31 02</t>
  </si>
  <si>
    <t>2.4. Мероприятия по программе "Комплексного развития систем коммунальной инфраструктуры г.Суздаля на 2011-2020 годы"</t>
  </si>
  <si>
    <t xml:space="preserve">1.32.11. Мероприятия по благоустройству (текущее содержание)  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</si>
  <si>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</si>
  <si>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поселений на выравнивание  бюджетной обеспеченности </t>
  </si>
  <si>
    <t>1.31.  Благоустройство</t>
  </si>
  <si>
    <t xml:space="preserve">Муниципальная программа "Развитие потребительского рынка в городе Суздале на 2012-2015 годы" </t>
  </si>
  <si>
    <t>Муниципальная программа "Обеспечение жильем молодых семей города Суздаля на 2011-2015 годы"</t>
  </si>
  <si>
    <t>892 2 02 04999 00 0000 151</t>
  </si>
  <si>
    <t>892 2 02 04999 10 0000 151</t>
  </si>
  <si>
    <t xml:space="preserve">795 29 03  </t>
  </si>
  <si>
    <t>1.3. Муниципальное учреждение "Центра развития физической культуры, спорта   и туризма"</t>
  </si>
  <si>
    <t xml:space="preserve">                                                                                                                                                     народных депутатов</t>
  </si>
  <si>
    <t>ЗАДОЛЖЕННОСТЬ И ПЕРЕРАСЧЕТЫ ПО ОТМЕНЕННЫМ НАЛОГАМ, СБОРАМ И ИНЫМ ОБЯЗАТЕЛЬНЫМ ПЛАТЕЖАМ</t>
  </si>
  <si>
    <t xml:space="preserve"> 2 02 02009 10 0000 151</t>
  </si>
  <si>
    <t xml:space="preserve"> 2 02 02051 00 0000 151</t>
  </si>
  <si>
    <t xml:space="preserve"> 2 02 02051 10 0000 151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</si>
  <si>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гг."</t>
  </si>
  <si>
    <t xml:space="preserve"> 2 02 04000 00 0000 151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</si>
  <si>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</si>
  <si>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</si>
  <si>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 xml:space="preserve"> 182 1 09 04050 00 0000 110</t>
  </si>
  <si>
    <t>Земельный налог (по обязательствам, возникшим до 1 января 2006 года)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</si>
  <si>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</si>
  <si>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1.42. Субсидии молодым семьям для приобретения жилья</t>
  </si>
  <si>
    <t xml:space="preserve">Решение СНД  от 15.07.2008г. № 60 "Об утверждении городской адресной программы "Капитальный ремонт многоквартирных домов в г.Суздале на 2008-2011 годы" </t>
  </si>
  <si>
    <t>522 44 02</t>
  </si>
  <si>
    <t>Субсидии  бюджетам  поселений  на  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</si>
  <si>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Субсидия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</si>
  <si>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 xml:space="preserve"> увеличение стоимости основных средств</t>
  </si>
  <si>
    <t>Получение бюджетных кредитов от других 
бюджетов бюджетной системы Российской Федерации  бюджетами поселений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</si>
  <si>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</si>
  <si>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Налог на имущество физических лиц</t>
  </si>
  <si>
    <t>Земельный налог</t>
  </si>
  <si>
    <t>440 01 00</t>
  </si>
  <si>
    <t>795 44 02</t>
  </si>
  <si>
    <t>795 45 02</t>
  </si>
  <si>
    <t>795 46 02</t>
  </si>
  <si>
    <t>Предоставление гражданам дополнительных мер социальной поддержки, связанных с недопущением роста платы за коммунальные услуги во втором полугодии 2013 года более чем на двенадцать процентов</t>
  </si>
  <si>
    <t xml:space="preserve">в том числе за счет межбюджетного трансферта, передаваемого из областного бюджета </t>
  </si>
  <si>
    <t>866 1 14 02053 10 0000 410</t>
  </si>
  <si>
    <t xml:space="preserve"> 2 02 01000 00 0000 151</t>
  </si>
  <si>
    <t>Межрайонная инспекция Федеральной налоговой службы № 10 по Владимирской области</t>
  </si>
  <si>
    <t xml:space="preserve"> 2 02 01001 00 0000 151</t>
  </si>
  <si>
    <t xml:space="preserve">1.32.11. Мероприятия по безопасности людей на водных объектах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</si>
  <si>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</si>
  <si>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Код бюджетной классификации Российской Федерации</t>
  </si>
  <si>
    <t>Главного администратора (администратора) доходов</t>
  </si>
  <si>
    <t>Доходов бюджета города</t>
  </si>
  <si>
    <t>1 11 05025 10 0000 120</t>
  </si>
  <si>
    <t>1 11 05035 10 0000 120</t>
  </si>
  <si>
    <t>1 14 01050 10 0000 410</t>
  </si>
  <si>
    <t>1 11 07015 10 0000 120</t>
  </si>
  <si>
    <t>1 14 02033 10 0000 410</t>
  </si>
  <si>
    <t>Другие волпросы в области охраны окружающей среды</t>
  </si>
  <si>
    <t>увеличение стоимости  материальных запасов</t>
  </si>
  <si>
    <t>000 1 00 00000 00 0000 000</t>
  </si>
  <si>
    <t>182 1 01 00000 00 0000 000</t>
  </si>
  <si>
    <t xml:space="preserve">    от                  № </t>
  </si>
  <si>
    <t xml:space="preserve">Периодическая печать и издательства </t>
  </si>
  <si>
    <t>Экономическая структура</t>
  </si>
  <si>
    <t>ПРОЧИЕ НЕНАЛОГОВЫЕ ДОХОДЫ</t>
  </si>
  <si>
    <t>ВСЕГО ДОХОДОВ</t>
  </si>
  <si>
    <t>транспортные услуги</t>
  </si>
  <si>
    <t>000 00 00</t>
  </si>
  <si>
    <t xml:space="preserve">ОБСЛУЖИВАНИЕ ГОСУДАРСТВЕННОГО И МУНИЦИПАЛЬНОГО ДОЛГА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</si>
  <si>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и применяемым к объектам налогообложения, расположенным в границах поселений </t>
  </si>
  <si>
    <t>866 1 14 06020 00 0000 430</t>
  </si>
  <si>
    <t>Код группы, подгруппы, статей и вида источников</t>
  </si>
  <si>
    <t>Наименование дохода</t>
  </si>
  <si>
    <t>Источники внутреннего финансирования дефицита бюджета города</t>
  </si>
  <si>
    <t>Субсидии бюджетам поселений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</si>
  <si>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(тыс. рублей)</t>
  </si>
  <si>
    <t>Субсидии бюджетам поселений на инвестиции по долгосрочной целевой программе "Жилище"на 2011-2015 годы", подпрограмме "Развитие малоэтажного строительства на территории Владимирской области на 2011-2015 годы"</t>
  </si>
  <si>
    <t>в том числе за счет субсидии из областного бюджета</t>
  </si>
  <si>
    <t>в том числе за счет субсидии из федерального бюджета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</si>
  <si>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бюджетных и автономных учреждений)</t>
  </si>
  <si>
    <t>2.  Программа "Социальное жилье на 2008-2015годы"</t>
  </si>
  <si>
    <t xml:space="preserve">НАЦИОНАЛЬНАЯ ЭКОНОМИКА </t>
  </si>
  <si>
    <t>НАЦИОНАЛЬНАЯ БЕЗОПАСНОСТЬ И ПРАВООХРАНИТЕЛЬНАЯ ДЕЯТЕЛЬНОСТЬ</t>
  </si>
  <si>
    <t xml:space="preserve">ОБЩЕГОСУДАРСТВЕННЫЕ ВОПРОСЫ </t>
  </si>
  <si>
    <t xml:space="preserve">Физическая культура </t>
  </si>
  <si>
    <t>892 1 17 05000 00 0000 180</t>
  </si>
  <si>
    <t>892 1 17 05050 10 0000 180</t>
  </si>
  <si>
    <t>851</t>
  </si>
  <si>
    <t>Уплата налога на имущество организаций и земельного налога</t>
  </si>
  <si>
    <t>870</t>
  </si>
  <si>
    <t>Администрация города Суздаля Владимирской области</t>
  </si>
  <si>
    <t>Код главы</t>
  </si>
  <si>
    <t>01 02 00 00 10 0000 710</t>
  </si>
  <si>
    <t>План</t>
  </si>
  <si>
    <t>892 2 02 02999 10 7016 151</t>
  </si>
  <si>
    <t>Субсидии по долгосрочной целевой программе "Жилище" на 2011-2015 годы, подпрограмме "Обеспечение территории Владимирсокй области документами территорриального планирования, градостроительного зонирования и документацией по планировке территрий на 2011-2015 годы"</t>
  </si>
  <si>
    <t>2 02 02999 10 7016 151</t>
  </si>
  <si>
    <t>Субсидии бюджетам поселений  на мероприятия по областной целевой программе "Приведение в нормативное состояние улично-дорожной сети и объектов благоустройства муниципальных образований в 2009-2011 годах"</t>
  </si>
  <si>
    <t>522 13 03</t>
  </si>
  <si>
    <t xml:space="preserve">                                                                                                                                 к решению Совета</t>
  </si>
  <si>
    <t>243</t>
  </si>
  <si>
    <t>Закупка товаров, работ, услуг в целях капитального ремонта муниципального имущества</t>
  </si>
  <si>
    <t>Доходы  от продажи квартир, находящихся в собственности поселений</t>
  </si>
  <si>
    <t>795 00 00</t>
  </si>
  <si>
    <t>НАЛОГИ НА СОВОКУПНЫЙ ДОХОД</t>
  </si>
  <si>
    <t>НАЛОГИ НА ИМУЩЕСТВО</t>
  </si>
  <si>
    <t>240</t>
  </si>
  <si>
    <t>710</t>
  </si>
  <si>
    <t>166 1 14 06010 00 0000 430</t>
  </si>
  <si>
    <t>1 11 03050 10 0000 120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</si>
  <si>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</si>
  <si>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БЕЗВОЗМЕЗДНЫЕ ПОСТУПЛЕНИЯ</t>
  </si>
  <si>
    <t>892 2 07 00000 00 0000 180</t>
  </si>
  <si>
    <t>892 2 07 05000 10 0000 180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</si>
  <si>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</si>
  <si>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892 2 07 05010 10 0000 180</t>
  </si>
  <si>
    <t>892 2 07 05030 10 0000 180</t>
  </si>
  <si>
    <t>ПРОЕКТ</t>
  </si>
  <si>
    <t>166 1 11 05013 10 0000 120</t>
  </si>
  <si>
    <t>1.1. Муниципальное учреждение культуры "Центр культуры и досуга города Суздаля"</t>
  </si>
  <si>
    <t xml:space="preserve">                                                                                                                                 Приложение № 2</t>
  </si>
  <si>
    <t>Земельный налог (по обязательствам, возникшим  до 1 января 2006 года), мобилизуемый на территориях поселений</t>
  </si>
  <si>
    <t>Бюджетные инвестиции иным юридическим лицам</t>
  </si>
  <si>
    <t>Бюджет на 2012 год и на плановый период 2013 и 2014 годов</t>
  </si>
  <si>
    <t xml:space="preserve">6.  "Обеспечение жильем молодых семей  города Суздаля  на 2009 год" </t>
  </si>
  <si>
    <t>000 1 16 33000 00 0000 140</t>
  </si>
  <si>
    <t>000 1 16 00000 00 0000 000</t>
  </si>
  <si>
    <t>866 1 11 07015 10 0000 120</t>
  </si>
  <si>
    <t xml:space="preserve">05 </t>
  </si>
  <si>
    <t xml:space="preserve"> 2 02 02999 00 0000 151</t>
  </si>
  <si>
    <t>611</t>
  </si>
  <si>
    <t>522 13 04</t>
  </si>
  <si>
    <t xml:space="preserve">                                                                                                                                                           от 21.06.2011  № 38</t>
  </si>
  <si>
    <t>1.32.1. Содержание и ремонт автомобильных дорог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</si>
  <si>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</si>
  <si>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Доходы от сдачи в аренду имущества, находящегося в оперативном управлении  органов управления  поселений и созданных ими учреждений  (за исключением имущества муниципальных бюджетных и автономных учреждений)</t>
  </si>
  <si>
    <t>Социальное обеспечение населения</t>
  </si>
  <si>
    <t>795 13 04</t>
  </si>
  <si>
    <t>Муниципальная адресная программа "Капитальный ремонт и ремонт дворовых территорий многоквартирных домов, проездов к дворовым территориям многоквартирных домов в муниципальном образовании город Суздаль на 2013 год"</t>
  </si>
  <si>
    <t>Приобретение товаров, работ, услуг в пользу граждан</t>
  </si>
  <si>
    <t>Субсидии гражданам на приобретение жилья</t>
  </si>
  <si>
    <t xml:space="preserve"> 2 02 02003 10 0000 151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</si>
  <si>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</si>
  <si>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 1 11 07015 10 0000 120</t>
  </si>
  <si>
    <t xml:space="preserve">  Доходы от продажи квартир</t>
  </si>
  <si>
    <t xml:space="preserve">  1 14 01000 00 0000 410</t>
  </si>
  <si>
    <t xml:space="preserve">  Доходы от продажи квартир, находящихся в собственности поселений</t>
  </si>
  <si>
    <t xml:space="preserve">  1 14 01050 10 0000 410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</si>
  <si>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</si>
  <si>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1 14 02000 00 0000 000</t>
  </si>
  <si>
    <t xml:space="preserve">  1 14 02050 10 0000 410</t>
  </si>
  <si>
    <t xml:space="preserve">  1 14 02053 10 0000 410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</si>
  <si>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</si>
  <si>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1 14 06020 00 0000 430</t>
  </si>
  <si>
    <t xml:space="preserve"> 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</si>
  <si>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</si>
  <si>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 2 02 02000 00 000 151 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</si>
  <si>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</si>
  <si>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прочие работы,  услуги</t>
  </si>
  <si>
    <t>начисление на оплату труда</t>
  </si>
  <si>
    <t xml:space="preserve">                                                                                                                                                           народных депутатов</t>
  </si>
  <si>
    <t>Нормативы отчислений</t>
  </si>
  <si>
    <t xml:space="preserve">В части безвозмездных поступлений </t>
  </si>
  <si>
    <t>Мероприятия в области коммунального хозяйства</t>
  </si>
  <si>
    <t>2 02 02999 10 7042 151</t>
  </si>
  <si>
    <t>Доходы от продажи земельных участков, государственная собственность на которые не разграничена</t>
  </si>
  <si>
    <t>Субсидии бюджетам поселений на инвестиции по долгосрочной целевой программе "Жилище"на 2011-2015 годы", подпрограмме "Социальное жилье на 2011-2015 годы"</t>
  </si>
  <si>
    <t xml:space="preserve">                                                                                                                                                     Приложение № 1</t>
  </si>
  <si>
    <t>01 05 02 01 10 0000 610</t>
  </si>
  <si>
    <t>Уменьшение прочих остатков денежных средств бюджетов поселений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</si>
  <si>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</si>
  <si>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</si>
  <si>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351 05 00</t>
  </si>
  <si>
    <t>0910</t>
  </si>
  <si>
    <t>068</t>
  </si>
  <si>
    <t xml:space="preserve">Распределение бюджетных ассигнований </t>
  </si>
  <si>
    <t>на 2011 год</t>
  </si>
  <si>
    <t>Подготовка населения и организаций к действиям в чрезвычайной ситуации в мирное и военное время</t>
  </si>
  <si>
    <t>795 34 00</t>
  </si>
  <si>
    <t>795 48 02</t>
  </si>
  <si>
    <t>тек.рас.</t>
  </si>
  <si>
    <t>610</t>
  </si>
  <si>
    <t>1.30. Мероприятия по городской долгосрочной целевой программе "Энергосбережение и повышение энергетической эффективности в жилищном фонде и коммунальной инфраструктуре МО город Суздаль на 2010-2012 годы и на перспективу до 2020 года"</t>
  </si>
  <si>
    <t>1.30.1. Капитальный ремонт ветхих сетей теплоснабжения</t>
  </si>
  <si>
    <t>Резервные средства</t>
  </si>
  <si>
    <t>892 2 00 00000 00 0000 000</t>
  </si>
  <si>
    <t>1.1.2. Народные коллективы Муниципального учреждения культуры "Центр культуры и досуга города Суздаля"</t>
  </si>
  <si>
    <t>Межбюджетные трансферты</t>
  </si>
  <si>
    <t>540</t>
  </si>
  <si>
    <t xml:space="preserve">                                                                                                                                 от                      № </t>
  </si>
  <si>
    <t>Доп.класс.</t>
  </si>
  <si>
    <t>1.1.1. Муниципальное учреждение культуры "Центр культуры и досуга города Суздаля"</t>
  </si>
  <si>
    <t>Налог  на  доходы  физических  лиц 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</si>
  <si>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1.1. Глава  муниципального образования</t>
  </si>
  <si>
    <t>1.2. Обеспечение деятельности Совета народных депутатов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</si>
  <si>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</si>
  <si>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2 02 02088 10 0001 151</t>
  </si>
  <si>
    <t>2 02 02089 10 0001 151</t>
  </si>
  <si>
    <t>800</t>
  </si>
  <si>
    <t>Иные бюджетные ассигнования</t>
  </si>
  <si>
    <t xml:space="preserve">                                                                                                                                                     от 21.06.2011  № 38 </t>
  </si>
  <si>
    <t>000 1 16 51000 02 0000 140</t>
  </si>
  <si>
    <t>000 1 16 90000 00 0000 140</t>
  </si>
  <si>
    <t>Прочие поступления от денежных взысканий (штрафов) и иных сумм в возмещение ущерба</t>
  </si>
  <si>
    <t>000 1 16 104002 0000 140</t>
  </si>
  <si>
    <t>000 1 16 9005010 0000 140</t>
  </si>
  <si>
    <t>892 2 02 02999 10 7027 151</t>
  </si>
  <si>
    <t>892 2 02 02999 10 7010 151</t>
  </si>
  <si>
    <t>892 2 02 02999 10 7011 151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</si>
  <si>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годы"</t>
  </si>
  <si>
    <t>892 2 02 02999 10 7032 151</t>
  </si>
  <si>
    <t>Субсидии на реализацию указа Президента РФ от 07 мая 2012 года № 597 "О мероприятиях по реализации государственной политики" на софинансирование расхордных обязательств муниципальных образований, возникающих при поэтапном повышщении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</si>
  <si>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000 117 00000 00 0000 000</t>
  </si>
  <si>
    <t>Музеи и постоянные выставки</t>
  </si>
  <si>
    <t>Субсидии бюджета поселений на обеспечение мероприятий по капитальному ремонту многоквартирных домов за счет средств бюджетов</t>
  </si>
  <si>
    <t>2 02 02102 10 0000 151</t>
  </si>
  <si>
    <t>Субсидии  бюджетам  поселений  на  закупку автотранспортных средств и коммунальной техники</t>
  </si>
  <si>
    <t>111</t>
  </si>
  <si>
    <t xml:space="preserve">Прочие безвозмездные поступления </t>
  </si>
  <si>
    <t>182 1 06 06023 10 0000 110</t>
  </si>
  <si>
    <t>065 03 00</t>
  </si>
  <si>
    <t>795 47 02</t>
  </si>
  <si>
    <t>Оценка недвижимости, признание прав и регулирование отношений по государственной и муниципальной собственности</t>
  </si>
  <si>
    <t>338 00 00</t>
  </si>
  <si>
    <t xml:space="preserve">Нормативы 
распределения доходов бюджета города Суздаля
 на 2011 год
</t>
  </si>
  <si>
    <t>Дворцы культуры, другие учреждения культуры</t>
  </si>
  <si>
    <t>803 1 13 02995 10 0000 130</t>
  </si>
  <si>
    <t>3. Программа"Капитальный ремонт многоквартирных домов в г. Суздале на 2008-2011 годы"</t>
  </si>
  <si>
    <t>4. Программа "Комплексное развитие систем коммунальной инфраструктуры города Суздаля на 2008-2015 годы"</t>
  </si>
  <si>
    <t xml:space="preserve">Избирательная комиссия муниципального образования город Суздаль </t>
  </si>
  <si>
    <t>Обеспечение проведения выборов и референдумов</t>
  </si>
  <si>
    <t xml:space="preserve">Субсидии бюджетам поселений  на мероприятия по федеральной целевой программе "Жилище" на 2002-2010 годы, подпрограмме "Обеспечение жильем молодых семей" </t>
  </si>
  <si>
    <t>1.33. Мероприятия по работе с молодежью</t>
  </si>
  <si>
    <t>0700</t>
  </si>
  <si>
    <t>Расходы на выплаты персоналу казенных учреждений</t>
  </si>
  <si>
    <t>заработная плата</t>
  </si>
  <si>
    <t>211</t>
  </si>
  <si>
    <t>213</t>
  </si>
  <si>
    <t xml:space="preserve">прочие выплаты </t>
  </si>
  <si>
    <t>212</t>
  </si>
  <si>
    <t>услуги связи</t>
  </si>
  <si>
    <t>221</t>
  </si>
  <si>
    <t xml:space="preserve">Налог на доходы физических лиц </t>
  </si>
  <si>
    <t>Программа "Обеспечение жильем молодых семей  города Суздаля  на 2009 год"</t>
  </si>
  <si>
    <t>866</t>
  </si>
  <si>
    <t>1.16. Мероприятия по противопожарной защите объектов экономики и жилого фонда</t>
  </si>
  <si>
    <t xml:space="preserve">1.17. Осуществление пассажирских перевозок городским автомобильным транспортом </t>
  </si>
  <si>
    <t xml:space="preserve">1.18. Организация льготного проезда  школьникам, учащимся, студентам ССУЗов и ВУЗов </t>
  </si>
  <si>
    <t>1.40. Расходы на оказание материальной помощи</t>
  </si>
  <si>
    <t>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гг."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</si>
  <si>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гг."</t>
  </si>
  <si>
    <t xml:space="preserve">Наименование доходов </t>
  </si>
  <si>
    <t>Мероприятия в области строительства, архитектуры и градостроительства</t>
  </si>
  <si>
    <t xml:space="preserve">1.15. Мероприятия по предупреждению и ликвидации последствий чрезвычайных ситуаций и стихийных бедствий </t>
  </si>
  <si>
    <t>100 88 20</t>
  </si>
  <si>
    <t>Долгосрочная муниципальная целевая программа "Создание автоматизированной информационной системы обеспечения градостроительной деятельности на территории города Суздаля на 2012-2015 годы"</t>
  </si>
  <si>
    <t>Проценты, полученные от предоставления бюджетных кредитов внутри страны за счет средств бюджетов поселений</t>
  </si>
  <si>
    <t>1 13 03050 10 0000 130</t>
  </si>
  <si>
    <t>323</t>
  </si>
  <si>
    <t>322</t>
  </si>
  <si>
    <t>Обеспечение равной доступности услуг общественного транспорта  для отдельных категорий граждан</t>
  </si>
  <si>
    <t>БЕЗВОЗМЕЗДНЫЕ  ПОСТУПЛЕНИЯ ОТ ДРУГИХ БЮДЖЕТОВ БЮДЖЕТНОЙ СИСТЕМЫ РОССИЙСКОЙ ФЕДЕРАЦИИ</t>
  </si>
  <si>
    <t>в том числе за счет субвенции из областного бюджета</t>
  </si>
  <si>
    <t>1. Администрация города</t>
  </si>
  <si>
    <t>(тыс.руб.)</t>
  </si>
  <si>
    <t>182 1 06 06010 00 0000 110</t>
  </si>
  <si>
    <t xml:space="preserve"> 2 02 02999 10 7027 151</t>
  </si>
  <si>
    <t xml:space="preserve"> 2 02 02999 10 7003 151</t>
  </si>
  <si>
    <t xml:space="preserve"> 2 02 02999 10 7010 151</t>
  </si>
  <si>
    <t xml:space="preserve"> 2 02 02999 10 7014 151</t>
  </si>
  <si>
    <t>2 02 02999 10 7032 151</t>
  </si>
  <si>
    <t>Субсидии на компенсацию расходов бюджетов муниципальных образований, связанных с представлением дополнительных субсидий гражданам на оплату коммунальных услуг</t>
  </si>
  <si>
    <t>2 02 02999 10 7011 151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</si>
  <si>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долгоосрочной целевой программе "Дорожное хозяйство Владимирской области на 2009-2015 годы"</t>
  </si>
  <si>
    <t xml:space="preserve">  2 07 05010 10 0000 180</t>
  </si>
  <si>
    <t xml:space="preserve">  2 07 05030 10 0000 180</t>
  </si>
  <si>
    <t>Расходы бюджета города Суздаля за 2013 год</t>
  </si>
  <si>
    <t>1 14 06026 10 0000 430</t>
  </si>
  <si>
    <t>1.23. Мероприятия по муниципальной адресной программе "Ремонт жилья ветеранов Великой Отечественной войны муниципального образования город Суздаль в 2012-2014 году"</t>
  </si>
  <si>
    <t xml:space="preserve">3.2. Процентные платежи по кредитам полученным от других бюджетов бюджетной системы Российской Федерации </t>
  </si>
  <si>
    <t xml:space="preserve">без премий.,мат.пом., ЕДВ  </t>
  </si>
  <si>
    <t>1.24. Мероприятия по муниципальной адресной программе "Капитальный ремонт многоквартирных домов муниципального образования город Суздаль в 2012 году"</t>
  </si>
  <si>
    <t>795 16 75</t>
  </si>
  <si>
    <t xml:space="preserve">Обслуживание внутреннего государственного и муниципального долга </t>
  </si>
  <si>
    <t>Приложение №6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</si>
  <si>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</si>
  <si>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Финансовый отдел администрации города Суздаля</t>
  </si>
  <si>
    <t>города Суздаля</t>
  </si>
  <si>
    <t>1.30.2. Капитальный ремонт ветхих сетей водоснабжения и водоотведения</t>
  </si>
  <si>
    <t>Субсидии по долгосрочной целевой программе "Жилище"на 2011-2015 годы", подпрограмме "Социальное жилье на 2011-2015 годы"</t>
  </si>
  <si>
    <t>ОБСЛУЖИВАНИЕ  ГОСУДАРСТВЕННОГО И МУНИЦИПАЛЬНОГО ДОЛГА</t>
  </si>
  <si>
    <t>219 01 00</t>
  </si>
  <si>
    <t>315 01 05</t>
  </si>
  <si>
    <t>Резервные фонды местных администраций</t>
  </si>
  <si>
    <t>Адресная инвестиционная программа по получателям</t>
  </si>
  <si>
    <t xml:space="preserve"> Администрация города</t>
  </si>
  <si>
    <t>Распределение</t>
  </si>
  <si>
    <t>Нормативный акт</t>
  </si>
  <si>
    <t>Мероприятия по переселению граждан из аварийного жилого фонда с учетом необходимости развития малоэтажного жилищного строительства за счет средств гос. корпорации - Фонд содействия реформированию ЖКХ</t>
  </si>
  <si>
    <t xml:space="preserve">Доходы от перечисления части прибыли, оставшейся после уплаты налогов и иных обязательных платежей муниципальных унитарных предприятий, созданных поселениями </t>
  </si>
  <si>
    <t>Главный распорядитель средств городского бюджета</t>
  </si>
  <si>
    <t>городской бюджет</t>
  </si>
  <si>
    <t>итого</t>
  </si>
  <si>
    <t>областной бюджет</t>
  </si>
  <si>
    <t>ИТОГО</t>
  </si>
  <si>
    <t>Наименование программы</t>
  </si>
  <si>
    <t xml:space="preserve">      в том числе:</t>
  </si>
  <si>
    <t>Администрация города</t>
  </si>
  <si>
    <t>Приложение № 9</t>
  </si>
  <si>
    <t>1.27. Мероприятия по городской целевой программе "Развитие малоэтажного строительства на территории города Суздаля на 2011-2012 годы"</t>
  </si>
  <si>
    <t>1.28. Убытки бани</t>
  </si>
  <si>
    <t>000 1 14 02050 10 0000 410</t>
  </si>
  <si>
    <t xml:space="preserve">1.44. Центр развития физической культуры, спорта и туризма    </t>
  </si>
  <si>
    <t>1.45. Физическая культура и спорт</t>
  </si>
  <si>
    <t xml:space="preserve">1.46. Периодическая печать  </t>
  </si>
  <si>
    <t>098 01 04</t>
  </si>
  <si>
    <t>Мероприятия по переселению граждан из аварийного жилого фонда с учетом необходимости развития малоэтажного жилищного строительства за счет средств областного бюджета</t>
  </si>
  <si>
    <t>000</t>
  </si>
  <si>
    <t>866 1 11 07000 00 0000 120</t>
  </si>
  <si>
    <t>000 1 14 02000 00 0000 000</t>
  </si>
  <si>
    <t>000 1 14 06000 00 0000 430</t>
  </si>
  <si>
    <t>866 1 11 05025 10 0000 120</t>
  </si>
  <si>
    <t>000 1 11 05020 00 0000 120</t>
  </si>
  <si>
    <t>866 1 11 05035 10 0000 120</t>
  </si>
  <si>
    <t>000 1 11 05030 00 0000 120</t>
  </si>
  <si>
    <t xml:space="preserve">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
</t>
  </si>
  <si>
    <t xml:space="preserve"> 1 16 33000 00 0000 140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</si>
  <si>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 
</t>
  </si>
  <si>
    <t xml:space="preserve"> 1 16 33050 10 0000 140</t>
  </si>
  <si>
    <t>Комитет по управлению муниципальным имуществом и землеустройству администрации Суздальского района</t>
  </si>
  <si>
    <t>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</si>
  <si>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
</t>
  </si>
  <si>
    <t xml:space="preserve"> 1 11 05010 00 0000 120</t>
  </si>
  <si>
    <t xml:space="preserve"> 1 11 05013 10 0000 120</t>
  </si>
  <si>
    <t>1 14 06000 00 0000 430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</si>
  <si>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</si>
  <si>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1 14 06010 00 0000 430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</si>
  <si>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</si>
  <si>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получателям средств на осуществление бюджетных инвестиций в объекты</t>
  </si>
  <si>
    <t>Сумма</t>
  </si>
  <si>
    <t>Адресная инвестиционная программа</t>
  </si>
  <si>
    <t>на 2008 год</t>
  </si>
  <si>
    <t>Сумма расходов</t>
  </si>
  <si>
    <t xml:space="preserve">                                                                                                                                                                                                                         от                 №</t>
  </si>
  <si>
    <t xml:space="preserve">           в том числе:</t>
  </si>
  <si>
    <t>Иные межбюджетные трансферты</t>
  </si>
  <si>
    <t>на оказание муниципальных услуг муниципальными учреждениями</t>
  </si>
  <si>
    <t>социальной сферы города Суздаля на 2008 год</t>
  </si>
  <si>
    <t>План  на      2008 год</t>
  </si>
  <si>
    <t xml:space="preserve">      от 21.04.2009г.  №27</t>
  </si>
  <si>
    <t>795 31 02</t>
  </si>
  <si>
    <t xml:space="preserve">получаемых из других бюджетов бюджетной системы Российской Федерации </t>
  </si>
  <si>
    <t xml:space="preserve"> 2 02 04999 00 0000 151</t>
  </si>
  <si>
    <t>1.32. Мероприятия по городской целевой программе "Приведение в нормативное состояние улично-дорожной сети и объектов благоустройства в городе Суздале на 2012-2014 годы"</t>
  </si>
  <si>
    <t>1.32.3. Капитальный ремонт ливневой канализации</t>
  </si>
  <si>
    <t xml:space="preserve">Периодическая печать </t>
  </si>
  <si>
    <t>Пособия и компенсации гражданам и иные социальные выплаты, кроме публичных нормативных обязательств</t>
  </si>
  <si>
    <t>320</t>
  </si>
  <si>
    <t xml:space="preserve">2.3. Расходы на оплату государственной пошлины </t>
  </si>
  <si>
    <t>Решение Совета народных депутатов "Об утверждении городской целевой программы "Приведение в нормативное состояние улично-дорожной сети и объектов благоустройства муниципального образования город Суздаль на 2009-2011 годы" от 21.10.2008г. №85</t>
  </si>
  <si>
    <t>Единый сельскохозяйственный налог</t>
  </si>
  <si>
    <t xml:space="preserve">НАЦИОНАЛЬНАЯ БЕЗОПАСНОСТЬ И ПРАВООХРАНИТЕЛЬНАЯ ДЕЯТЕЛЬНОСТЬ 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</si>
  <si>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
</t>
  </si>
  <si>
    <t>Дотации на выравнивание  бюджетной обеспеченности</t>
  </si>
  <si>
    <t>Показатели</t>
  </si>
  <si>
    <t>ШТРАФЫ, САНКЦИИ, ВОЗМЕЩЕНИЕ УЩЕРБА</t>
  </si>
  <si>
    <t xml:space="preserve"> 2 02 04999 10 0000 151</t>
  </si>
  <si>
    <t xml:space="preserve">в том числе за счет межбюджетных трансфертов, передаваемых из районного бюджета </t>
  </si>
  <si>
    <t>01 02 00 00 10 0000 810</t>
  </si>
  <si>
    <t>Обеспечение деятельности подведомственных учреждений</t>
  </si>
  <si>
    <t>в том числе:  уличное освещение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</si>
  <si>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</si>
  <si>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содерж.органов мест.самоупр.</t>
  </si>
  <si>
    <t>обслуживание внутренних долговых обязательств</t>
  </si>
  <si>
    <t xml:space="preserve">в том числе за счет субсидии из федерального бюджета </t>
  </si>
  <si>
    <t>892</t>
  </si>
  <si>
    <t>Бюджетные обязательства на 2010 год</t>
  </si>
  <si>
    <t xml:space="preserve">                                                                                                                                                                                                                         к решению Совета</t>
  </si>
  <si>
    <t>Наименование</t>
  </si>
  <si>
    <t>1</t>
  </si>
  <si>
    <t>2</t>
  </si>
  <si>
    <t>3</t>
  </si>
  <si>
    <t>5</t>
  </si>
  <si>
    <t>0100</t>
  </si>
  <si>
    <t>795 29 03</t>
  </si>
  <si>
    <t>795 18 01</t>
  </si>
  <si>
    <t>Отдельные мероприятия в области автомобильного транспорта</t>
  </si>
  <si>
    <t xml:space="preserve">1.3.Центральный аппарат </t>
  </si>
  <si>
    <t xml:space="preserve">                                                                                                                                                     к решению Совета</t>
  </si>
  <si>
    <t xml:space="preserve"> Налог на доходы физических лиц с доходов, полученных физическими лицами в соотвествии со статьей 228  Налогового кодекса Российской Федерации            </t>
  </si>
  <si>
    <t>Изменение остатков средств на счетах по учету средств бюджета</t>
  </si>
  <si>
    <t>ДОХОДЫ ОТ ИСПОЛЬЗОВАНИЯ ИМУЩЕСТВА, НАХОДЯЩЕГОСЯ В ГОСУДАРСТВЕННОЙ И МУНИЦИПАЛЬНОЙ СОБСТВЕННОСТИ</t>
  </si>
  <si>
    <t>6</t>
  </si>
  <si>
    <t xml:space="preserve">0502 </t>
  </si>
  <si>
    <t xml:space="preserve">КБК </t>
  </si>
  <si>
    <t xml:space="preserve">БЕЗВОЗМЕЗДНЫЕ  ПОСТУПЛЕНИЯ </t>
  </si>
  <si>
    <t>231</t>
  </si>
  <si>
    <t xml:space="preserve">Процентные платежи по муниципальному долгу </t>
  </si>
  <si>
    <t>303</t>
  </si>
  <si>
    <t>прочие расходы</t>
  </si>
  <si>
    <t xml:space="preserve">182 1 01 02020 01 0000 110 </t>
  </si>
  <si>
    <t>1 16 18050 10 0000 140</t>
  </si>
  <si>
    <t xml:space="preserve">Денежные взыскания (штрафы) за нарушение бюджетного законодательства (в части бюджетов поселений) </t>
  </si>
  <si>
    <t>000 1 13 00000 00 0000 000</t>
  </si>
  <si>
    <t>850</t>
  </si>
  <si>
    <t xml:space="preserve">Муниципальная целевая программа "Развитие туризма в городе Суздале на 2013-2015 годы" </t>
  </si>
  <si>
    <t>2 19 05000 10 0000 151</t>
  </si>
  <si>
    <t xml:space="preserve">в том числе за счет субсидии из областного бюджета </t>
  </si>
  <si>
    <t>Долевое участие в строительстве 39-и квартирного жилого дома в пос.Новый</t>
  </si>
  <si>
    <t>098 02 04</t>
  </si>
  <si>
    <t>1.30.4. Установка приборов учета</t>
  </si>
  <si>
    <t>098 02 01</t>
  </si>
  <si>
    <t>Выполнение других обязательств государства</t>
  </si>
  <si>
    <t>317 01 00</t>
  </si>
  <si>
    <t>Субсидии на проведение отдельных мероприятий  по другим видам транспорта</t>
  </si>
  <si>
    <t>Налоги на имущество</t>
  </si>
  <si>
    <t>182 1 09 04000 00 0000 110</t>
  </si>
  <si>
    <t>321</t>
  </si>
  <si>
    <t>37</t>
  </si>
  <si>
    <t>38</t>
  </si>
  <si>
    <t>39</t>
  </si>
  <si>
    <t>40</t>
  </si>
  <si>
    <t>41</t>
  </si>
  <si>
    <t>56</t>
  </si>
  <si>
    <t>42</t>
  </si>
  <si>
    <t>43</t>
  </si>
  <si>
    <t>44</t>
  </si>
  <si>
    <t>Субсидии на обеспечение равной доступности услуг общественного транспорта для отдельных категорий граждан</t>
  </si>
  <si>
    <t>Подпрограмма "Обеспечение жильем молодых семей"</t>
  </si>
  <si>
    <t>10088 20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</si>
  <si>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</si>
  <si>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 xml:space="preserve">                                                                                                                                                           от 25.01.2011  № 1</t>
  </si>
  <si>
    <t>КОСГУ</t>
  </si>
  <si>
    <t>182 1 01 02000 01 0000 110</t>
  </si>
  <si>
    <t>182 1 01 02010 01 0000 110</t>
  </si>
  <si>
    <t>182 1 05 00000 00 0000 000</t>
  </si>
  <si>
    <t>182 1 06 00000 00 0000 000</t>
  </si>
  <si>
    <t>61</t>
  </si>
  <si>
    <t>8</t>
  </si>
  <si>
    <t>9</t>
  </si>
  <si>
    <t>14</t>
  </si>
  <si>
    <t>866 1 14 01050 10 0000 410</t>
  </si>
  <si>
    <t>1.32.3. Текущее содержание ливневой канализации</t>
  </si>
  <si>
    <t>безвозмездные и безвозвратные перечисления организациям, за исключением государственных и муниципальных организаций</t>
  </si>
  <si>
    <t>обяз-ва</t>
  </si>
  <si>
    <t>Принимаем.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</si>
  <si>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</si>
  <si>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Бюджет</t>
  </si>
  <si>
    <t>Платные</t>
  </si>
  <si>
    <t>Всего</t>
  </si>
  <si>
    <t xml:space="preserve">Мероприятия в области коммунального хозяйства </t>
  </si>
  <si>
    <t>Приложение № 7</t>
  </si>
  <si>
    <t>1.3. Центры спортивной подготовки (сборные команды)</t>
  </si>
  <si>
    <t>1.3.1. Муниципальное учреждение "Центра развития физической культуры, спорта   и туризма"</t>
  </si>
  <si>
    <t>092 03 00</t>
  </si>
  <si>
    <t xml:space="preserve">092 03 00 </t>
  </si>
  <si>
    <t>Субсидии юридическим лицам (кроме муниципальных учреждений) и физическим лицам - производителям товаров, работ, услуг</t>
  </si>
  <si>
    <t>Уплата прочих налогов, сборов и иных обязательных платежей</t>
  </si>
  <si>
    <t>1.9. Представительские расходы</t>
  </si>
  <si>
    <t>0409</t>
  </si>
  <si>
    <t>2 02 02999 10 7037 151</t>
  </si>
  <si>
    <t>2 02 02999 10 7043 151</t>
  </si>
  <si>
    <t>2 02 04999 10 0000 151</t>
  </si>
  <si>
    <t>2 07 05000 10 0000 180</t>
  </si>
  <si>
    <t>Программа повышения эффективности бюджетных расходов муниципального образования город Суздаль на период 2012-2015 годов</t>
  </si>
  <si>
    <t>КУЛЬТУРА, КИНЕМАТОГРАФИЯ</t>
  </si>
  <si>
    <t xml:space="preserve">капитального строительства муниципальной собственности города, </t>
  </si>
  <si>
    <t>включаемые в адресную инвестиционную программу,  и субсидий</t>
  </si>
  <si>
    <t>2. Финансовый отдел администрации города</t>
  </si>
  <si>
    <t xml:space="preserve"> 0103 </t>
  </si>
  <si>
    <t>пособие по социальной помощи населению</t>
  </si>
  <si>
    <t>262</t>
  </si>
  <si>
    <t xml:space="preserve">Социальная политика </t>
  </si>
  <si>
    <t>1000</t>
  </si>
  <si>
    <t>1003</t>
  </si>
  <si>
    <t>000 1 14 00000 00 0000 000</t>
  </si>
  <si>
    <t>000 1 11 00000 00 0000 000</t>
  </si>
  <si>
    <t>182 1 09 00000 00 0000 000</t>
  </si>
  <si>
    <t>Доходы от продажи квартир</t>
  </si>
  <si>
    <t>314</t>
  </si>
  <si>
    <t>ДОХОДЫ ОТ ПРОДАЖИ МАТЕРИАЛЬНЫХ И НЕМАТЕРИАЛЬНЫХ АКТИВОВ</t>
  </si>
  <si>
    <t>Субсидии бюджетам поселений  на мероприятия по долгосрочной  областной целевой программе "Жилище" на 2009-2012 годы", подпрограмме "Обеспечение жильем молодых семей Владимирской области на 2009-2012 годы"</t>
  </si>
  <si>
    <t>2 02 02008 10 0000 151</t>
  </si>
  <si>
    <t>2 02 02077 10 7015 151</t>
  </si>
  <si>
    <t>2 02 02999 10 7018 151</t>
  </si>
  <si>
    <t>450</t>
  </si>
  <si>
    <t>Невыясненные поступления, зачисляемые в бюджеты поселений</t>
  </si>
  <si>
    <t xml:space="preserve"> 1 17 05050 10 0000 180</t>
  </si>
  <si>
    <t>Прочие неналоговые доходы бюджетов поселений</t>
  </si>
  <si>
    <t xml:space="preserve"> 2 02 01001 10 0000 151</t>
  </si>
  <si>
    <t xml:space="preserve"> 2 02 01003 10 0000 151</t>
  </si>
  <si>
    <t>2 08 05000 10 0000 180</t>
  </si>
  <si>
    <t>бюджета города Суздаля  на 2011 год</t>
  </si>
  <si>
    <t>Наименование главного администратора (администратора) доходов бюджета города</t>
  </si>
  <si>
    <t>1.37. Расходы на проведение городских мероприятий</t>
  </si>
  <si>
    <t>1.36. Муниципальное бюджетное учреждение "Центр народного творчества города Суздаля"</t>
  </si>
  <si>
    <t>Перечень главных администраторов доходов</t>
  </si>
  <si>
    <t>2012-1</t>
  </si>
  <si>
    <t>отчисл.во внеб.фонды-30,2%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</si>
  <si>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</si>
  <si>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166 1 14 06013 10 0000 430</t>
  </si>
  <si>
    <t>1.7. Расходы на оплату государственной пошлины</t>
  </si>
  <si>
    <t>852</t>
  </si>
  <si>
    <t>Уплата налогов, сборов и иных обязательных платежей в бюджетную систему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</si>
  <si>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учредимших адвокатские кабинеты и других лиц, занимающихся частной практикойсоответствии со статьей 227 Налогового кодекса Российской Федерации</t>
  </si>
  <si>
    <t>182 1 05 03010 01 0000 110</t>
  </si>
  <si>
    <t>Доходы, получаемые в виде арендной либо иной платы за передачу в возмездное пользование государственного и 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</si>
  <si>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</si>
  <si>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</si>
  <si>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 за исключением имущества бюджетных и автономных учреждений)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</si>
  <si>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</si>
  <si>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</si>
  <si>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</si>
  <si>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</si>
  <si>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892 2 02 02999 10 7003 151</t>
  </si>
  <si>
    <t>892 2 02 02999 10 7014 151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</si>
  <si>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</si>
  <si>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</si>
  <si>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</si>
  <si>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</si>
  <si>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</si>
  <si>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</si>
  <si>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</si>
  <si>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</si>
  <si>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2 07 00000 00 0000 180</t>
  </si>
  <si>
    <t>Безвозмездные поступления от физических и юридических лиц на финансовое обеспечение дорожной деятельности. В том числе добровольных пожертвований, в отношении автомобильных дорог общего пользования местного значения поселений</t>
  </si>
  <si>
    <t>Доходы от реализации иного имущества, находящегося в собственности поселений  (за исключением имущества муниципальных автономных учреждений, а  также   имущества   муниципальных  унитарных предприятий, в том числе  казенных), в части реализации материальных запасов по указанному имуществу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</si>
  <si>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</si>
  <si>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 xml:space="preserve">Получение бюджетных кредитов от других бюджетов бюджетной системы РФ </t>
  </si>
  <si>
    <t xml:space="preserve">Получение кредитов от кредитных организаций бюджетами поселений </t>
  </si>
  <si>
    <t>01 03 01 00 00 0000 700</t>
  </si>
  <si>
    <t xml:space="preserve">Решение Совета народных депутатов "Об утверждении адресной инвестиционной программы по обеспечению жильем молодых семей города Суздаля на 2010 год" от 15.09.2009г. №77 </t>
  </si>
  <si>
    <t>Содержание и обслуживание казны Российской Федерации</t>
  </si>
  <si>
    <t>600 01 00</t>
  </si>
  <si>
    <t>Субсидии бюджетам поселений на инвестиции по областной программе «Обеспечение населения Владимирской области питьевой водой на 2005-2011 годы»</t>
  </si>
  <si>
    <t xml:space="preserve">Прочие межбюджетные трансферты, передаваемые бюджетам </t>
  </si>
  <si>
    <t>Код группы, подгруппы, статьи и вида источников</t>
  </si>
  <si>
    <t>Другие вопросы в области национальной экономики</t>
  </si>
  <si>
    <t xml:space="preserve">1.5. Резервный фонд чрезвычайных ситуаций </t>
  </si>
  <si>
    <t>1.4. Резервный фонд Главы города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</si>
  <si>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</si>
  <si>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15</t>
  </si>
  <si>
    <t>59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</si>
  <si>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</si>
  <si>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</si>
  <si>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</si>
  <si>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</si>
  <si>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</si>
  <si>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</si>
  <si>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</si>
  <si>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</si>
  <si>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</si>
  <si>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</si>
  <si>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</si>
  <si>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</si>
  <si>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</si>
  <si>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</si>
  <si>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</si>
  <si>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</si>
  <si>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муниципальной собственности на 2009 год</t>
  </si>
  <si>
    <t>Ведомственная целевая программа "Молодежь города Суздаля на 2012-2013 годы"</t>
  </si>
  <si>
    <t>345 01 01</t>
  </si>
  <si>
    <t>Расходы на выплаты персоналу муниципальных органов</t>
  </si>
  <si>
    <t>120</t>
  </si>
  <si>
    <t>Иные закупки товаров, работ и услуг для муниципальных нужд</t>
  </si>
  <si>
    <t>310</t>
  </si>
  <si>
    <t>Наименование расходов</t>
  </si>
  <si>
    <t>Предметная статья</t>
  </si>
  <si>
    <t xml:space="preserve">по разделам, подразделам, целевым статьям и видам расходов  </t>
  </si>
  <si>
    <t>1.25. Мероприятия по городской целевой программе"Капитальный ремонт многоквартирных домов в г. Суздале на 2012-2014 годы"</t>
  </si>
  <si>
    <t>федеральный бюджет</t>
  </si>
  <si>
    <t>892 2 02 04000 00 0000 151</t>
  </si>
  <si>
    <t xml:space="preserve">Долгосрочная целевая программа "Развитие физической культуры и спорта в муниципальном образовании г.Суздаль на 2012-2015 годы"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</si>
  <si>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</t>
  </si>
  <si>
    <t>Субсидии на государственную поддержку малого и среднего предпринимательства, включая крестьянские (фермерские) хозяйства, в рамках долгосрочной целевой программы "Содействие развитию малого и среднего предпринимательства во Владимирской области на 2011-20</t>
  </si>
  <si>
    <t xml:space="preserve"> отчета об исполнении бюджета муниципального образования город Суздаль за 2013 год </t>
  </si>
  <si>
    <t>Доходы бюджета города Суздаля за 2013 год по кодам классификации доходов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</si>
  <si>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Приложение         решению Совета</t>
  </si>
  <si>
    <t>городу на софинансирование объектов капитального строительства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</si>
  <si>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 и субъекта Рос</t>
  </si>
  <si>
    <t>Код раздела</t>
  </si>
  <si>
    <t xml:space="preserve"> 1 16 51000 02 0000 140</t>
  </si>
  <si>
    <t xml:space="preserve"> 1 16 51040 02 0000 140</t>
  </si>
  <si>
    <t xml:space="preserve"> 1 16 90000 00 0000 140</t>
  </si>
  <si>
    <t xml:space="preserve">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</si>
  <si>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</si>
  <si>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Почие поступления от денежных взысканий (штрафов) и иных сумм в возмещение ущерба</t>
  </si>
  <si>
    <t xml:space="preserve">Пенсионное обеспечение </t>
  </si>
  <si>
    <t>Дотации бюджетам поселений на поддержку мер по обеспечению сбалансированности бюджетов</t>
  </si>
  <si>
    <t>с прем.</t>
  </si>
  <si>
    <t>431 01 00</t>
  </si>
  <si>
    <t xml:space="preserve">Центральный аппарат </t>
  </si>
  <si>
    <t>Отдел имущественных и земельных отношений администрации города Суздаля</t>
  </si>
  <si>
    <t>35</t>
  </si>
  <si>
    <t>Субсидии бюджетам поселений  на реализацию федеральных целевых программ</t>
  </si>
  <si>
    <t>Платежи от государственных и муниципальных унитарных предприятий</t>
  </si>
  <si>
    <t>Дотации бюджетам поселений на выравнивание  бюджетной обеспеченности  из регионального фонда финансовой поддержки</t>
  </si>
  <si>
    <t xml:space="preserve">Прочие межбюджетные трансферты, передаваемые бюджетам поселений </t>
  </si>
  <si>
    <t xml:space="preserve">Субсидии  бюджетам  поселений  на  реформирование муниципальных финансов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</si>
</sst>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"/>
    <numFmt numFmtId="173" formatCode="0.000%"/>
    <numFmt numFmtId="174" formatCode="0.0000"/>
    <numFmt numFmtId="175" formatCode="0.0000000"/>
    <numFmt numFmtId="176" formatCode="0.000000"/>
    <numFmt numFmtId="177" formatCode="0.00000"/>
    <numFmt numFmtId="178" formatCode="0.00000000"/>
    <numFmt numFmtId="179" formatCode="#,##0.00&quot;р.&quot;"/>
  </numFmts>
  <fonts count="1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Times New Roman"/>
      <family val="0"/>
    </font>
    <font>
      <sz val="7"/>
      <name val="Times New Roman"/>
      <family val="1"/>
    </font>
    <font>
      <b/>
      <sz val="11"/>
      <color indexed="2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20"/>
      <name val="Times New Roman"/>
      <family val="1"/>
    </font>
    <font>
      <b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color indexed="57"/>
      <name val="Times New Roman"/>
      <family val="1"/>
    </font>
    <font>
      <sz val="9"/>
      <color indexed="1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21"/>
      <name val="Times New Roman"/>
      <family val="1"/>
    </font>
    <font>
      <b/>
      <sz val="11"/>
      <color indexed="20"/>
      <name val="Times New Roman"/>
      <family val="1"/>
    </font>
    <font>
      <sz val="7"/>
      <name val="Arial Cyr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 Cyr"/>
      <family val="0"/>
    </font>
    <font>
      <sz val="10"/>
      <name val="Times New Roman Cyr"/>
      <family val="0"/>
    </font>
    <font>
      <b/>
      <sz val="11"/>
      <color indexed="10"/>
      <name val="Times New Roman"/>
      <family val="1"/>
    </font>
    <font>
      <b/>
      <sz val="11"/>
      <name val="Arial Cyr"/>
      <family val="2"/>
    </font>
    <font>
      <sz val="11"/>
      <name val="Arial Cyr"/>
      <family val="0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21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17"/>
      <name val="Times New Roman"/>
      <family val="1"/>
    </font>
    <font>
      <sz val="8"/>
      <color indexed="14"/>
      <name val="Times New Roman"/>
      <family val="1"/>
    </font>
    <font>
      <sz val="9"/>
      <color indexed="14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2"/>
      <name val="Times New Roman"/>
      <family val="1"/>
    </font>
    <font>
      <sz val="9"/>
      <color indexed="16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8"/>
      <color indexed="17"/>
      <name val="Times New Roman"/>
      <family val="1"/>
    </font>
    <font>
      <sz val="8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21"/>
      <name val="Arial Cyr"/>
      <family val="0"/>
    </font>
    <font>
      <b/>
      <sz val="10"/>
      <color indexed="12"/>
      <name val="Arial Cyr"/>
      <family val="0"/>
    </font>
    <font>
      <b/>
      <sz val="10"/>
      <color indexed="21"/>
      <name val="Arial Cyr"/>
      <family val="0"/>
    </font>
    <font>
      <sz val="10"/>
      <color indexed="17"/>
      <name val="Times New Roman"/>
      <family val="1"/>
    </font>
    <font>
      <b/>
      <sz val="9"/>
      <name val="Times New Roman"/>
      <family val="1"/>
    </font>
    <font>
      <b/>
      <sz val="11"/>
      <color indexed="16"/>
      <name val="Times New Roman"/>
      <family val="1"/>
    </font>
    <font>
      <sz val="11"/>
      <color indexed="16"/>
      <name val="Times New Roman"/>
      <family val="1"/>
    </font>
    <font>
      <sz val="6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20"/>
      <name val="Times New Roman"/>
      <family val="1"/>
    </font>
    <font>
      <sz val="11"/>
      <color indexed="60"/>
      <name val="Times New Roman"/>
      <family val="1"/>
    </font>
    <font>
      <sz val="9"/>
      <color indexed="21"/>
      <name val="Times New Roman"/>
      <family val="1"/>
    </font>
    <font>
      <sz val="10"/>
      <color indexed="21"/>
      <name val="Times New Roman"/>
      <family val="1"/>
    </font>
    <font>
      <sz val="8"/>
      <color indexed="21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61"/>
      <name val="Times New Roman"/>
      <family val="1"/>
    </font>
    <font>
      <b/>
      <sz val="8"/>
      <color indexed="12"/>
      <name val="Times New Roman"/>
      <family val="1"/>
    </font>
    <font>
      <sz val="10"/>
      <color indexed="8"/>
      <name val="Times New Roman"/>
      <family val="1"/>
    </font>
    <font>
      <sz val="8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sz val="7"/>
      <color indexed="20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2"/>
      <name val="Times New Roman"/>
      <family val="1"/>
    </font>
    <font>
      <sz val="10"/>
      <color indexed="48"/>
      <name val="Times New Roman CYR"/>
      <family val="0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1"/>
      <name val="Times New Roman CYR"/>
      <family val="0"/>
    </font>
    <font>
      <b/>
      <sz val="14"/>
      <name val="Times New Roman"/>
      <family val="1"/>
    </font>
    <font>
      <sz val="10"/>
      <color indexed="48"/>
      <name val="Times New Roman"/>
      <family val="1"/>
    </font>
    <font>
      <sz val="7"/>
      <color indexed="14"/>
      <name val="Times New Roman"/>
      <family val="1"/>
    </font>
    <font>
      <sz val="8"/>
      <color indexed="17"/>
      <name val="Times New Roman"/>
      <family val="1"/>
    </font>
    <font>
      <sz val="9"/>
      <color indexed="12"/>
      <name val="Times New Roman"/>
      <family val="1"/>
    </font>
    <font>
      <b/>
      <sz val="9"/>
      <color indexed="57"/>
      <name val="Times New Roman"/>
      <family val="1"/>
    </font>
    <font>
      <sz val="10"/>
      <color indexed="12"/>
      <name val="Arial Cyr"/>
      <family val="0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color indexed="14"/>
      <name val="Times New Roman"/>
      <family val="1"/>
    </font>
    <font>
      <b/>
      <sz val="9"/>
      <color indexed="14"/>
      <name val="Times New Roman"/>
      <family val="1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b/>
      <sz val="8"/>
      <color indexed="10"/>
      <name val="Arial Cyr"/>
      <family val="0"/>
    </font>
    <font>
      <b/>
      <sz val="7"/>
      <color indexed="8"/>
      <name val="Times New Roman"/>
      <family val="1"/>
    </font>
    <font>
      <b/>
      <sz val="6"/>
      <name val="Times New Roman"/>
      <family val="1"/>
    </font>
    <font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14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sz val="8"/>
      <color indexed="10"/>
      <name val="Arial Cyr"/>
      <family val="0"/>
    </font>
    <font>
      <sz val="8"/>
      <color indexed="20"/>
      <name val="Times New Roman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b/>
      <sz val="14"/>
      <name val="Arial Cyr"/>
      <family val="0"/>
    </font>
    <font>
      <sz val="22"/>
      <name val="Arial Cyr"/>
      <family val="0"/>
    </font>
    <font>
      <sz val="9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5" borderId="0" applyNumberFormat="0" applyBorder="0" applyAlignment="0" applyProtection="0"/>
    <xf numFmtId="0" fontId="103" fillId="8" borderId="0" applyNumberFormat="0" applyBorder="0" applyAlignment="0" applyProtection="0"/>
    <xf numFmtId="0" fontId="103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9" borderId="0" applyNumberFormat="0" applyBorder="0" applyAlignment="0" applyProtection="0"/>
    <xf numFmtId="0" fontId="105" fillId="7" borderId="1" applyNumberFormat="0" applyAlignment="0" applyProtection="0"/>
    <xf numFmtId="0" fontId="106" fillId="20" borderId="2" applyNumberFormat="0" applyAlignment="0" applyProtection="0"/>
    <xf numFmtId="0" fontId="10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1" borderId="7" applyNumberFormat="0" applyAlignment="0" applyProtection="0"/>
    <xf numFmtId="0" fontId="113" fillId="0" borderId="0" applyNumberFormat="0" applyFill="0" applyBorder="0" applyAlignment="0" applyProtection="0"/>
    <xf numFmtId="0" fontId="114" fillId="22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15" fillId="3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9" fillId="4" borderId="0" applyNumberFormat="0" applyBorder="0" applyAlignment="0" applyProtection="0"/>
  </cellStyleXfs>
  <cellXfs count="807">
    <xf numFmtId="0" fontId="0" fillId="0" borderId="0" xfId="0" applyAlignment="1">
      <alignment/>
    </xf>
    <xf numFmtId="49" fontId="4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vertical="top"/>
    </xf>
    <xf numFmtId="1" fontId="5" fillId="0" borderId="11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 shrinkToFit="1"/>
    </xf>
    <xf numFmtId="1" fontId="0" fillId="0" borderId="0" xfId="0" applyNumberFormat="1" applyAlignment="1">
      <alignment/>
    </xf>
    <xf numFmtId="49" fontId="4" fillId="24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49" fontId="14" fillId="0" borderId="11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top" wrapText="1" shrinkToFit="1"/>
    </xf>
    <xf numFmtId="0" fontId="6" fillId="0" borderId="0" xfId="0" applyFont="1" applyAlignment="1">
      <alignment vertical="top"/>
    </xf>
    <xf numFmtId="0" fontId="6" fillId="0" borderId="0" xfId="0" applyFont="1" applyAlignment="1">
      <alignment wrapText="1" shrinkToFi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wrapText="1" shrinkToFit="1"/>
    </xf>
    <xf numFmtId="0" fontId="13" fillId="0" borderId="10" xfId="0" applyFont="1" applyBorder="1" applyAlignment="1">
      <alignment vertical="top" wrapText="1" shrinkToFit="1"/>
    </xf>
    <xf numFmtId="0" fontId="13" fillId="0" borderId="10" xfId="0" applyFont="1" applyBorder="1" applyAlignment="1">
      <alignment horizontal="center" vertical="top"/>
    </xf>
    <xf numFmtId="1" fontId="21" fillId="0" borderId="10" xfId="0" applyNumberFormat="1" applyFont="1" applyBorder="1" applyAlignment="1">
      <alignment horizontal="right" vertical="top"/>
    </xf>
    <xf numFmtId="0" fontId="22" fillId="0" borderId="0" xfId="0" applyFont="1" applyAlignment="1">
      <alignment/>
    </xf>
    <xf numFmtId="0" fontId="24" fillId="0" borderId="10" xfId="0" applyFont="1" applyBorder="1" applyAlignment="1">
      <alignment vertical="top" wrapText="1"/>
    </xf>
    <xf numFmtId="49" fontId="24" fillId="24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49" fontId="13" fillId="2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vertical="top" wrapText="1" shrinkToFit="1"/>
    </xf>
    <xf numFmtId="0" fontId="21" fillId="0" borderId="10" xfId="0" applyFont="1" applyBorder="1" applyAlignment="1">
      <alignment vertical="top" wrapText="1"/>
    </xf>
    <xf numFmtId="49" fontId="32" fillId="0" borderId="10" xfId="0" applyNumberFormat="1" applyFont="1" applyBorder="1" applyAlignment="1">
      <alignment horizontal="center" vertical="top" wrapText="1"/>
    </xf>
    <xf numFmtId="49" fontId="32" fillId="24" borderId="10" xfId="0" applyNumberFormat="1" applyFont="1" applyFill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1" fontId="32" fillId="0" borderId="10" xfId="0" applyNumberFormat="1" applyFont="1" applyBorder="1" applyAlignment="1">
      <alignment vertical="top"/>
    </xf>
    <xf numFmtId="49" fontId="21" fillId="0" borderId="10" xfId="0" applyNumberFormat="1" applyFont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vertical="top" wrapText="1" shrinkToFit="1"/>
    </xf>
    <xf numFmtId="0" fontId="3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 shrinkToFit="1"/>
    </xf>
    <xf numFmtId="0" fontId="14" fillId="0" borderId="10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vertical="top" wrapText="1" shrinkToFit="1"/>
    </xf>
    <xf numFmtId="0" fontId="27" fillId="0" borderId="10" xfId="0" applyFont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2" fillId="24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0" fontId="36" fillId="0" borderId="10" xfId="0" applyFont="1" applyBorder="1" applyAlignment="1">
      <alignment vertical="top"/>
    </xf>
    <xf numFmtId="49" fontId="35" fillId="24" borderId="10" xfId="0" applyNumberFormat="1" applyFont="1" applyFill="1" applyBorder="1" applyAlignment="1">
      <alignment horizontal="center" vertical="top" wrapText="1"/>
    </xf>
    <xf numFmtId="0" fontId="35" fillId="0" borderId="10" xfId="0" applyFont="1" applyBorder="1" applyAlignment="1">
      <alignment vertical="top" wrapText="1" shrinkToFit="1"/>
    </xf>
    <xf numFmtId="0" fontId="35" fillId="0" borderId="10" xfId="0" applyFont="1" applyBorder="1" applyAlignment="1">
      <alignment vertical="top"/>
    </xf>
    <xf numFmtId="1" fontId="3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" fontId="12" fillId="0" borderId="10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8" fillId="0" borderId="10" xfId="0" applyFont="1" applyBorder="1" applyAlignment="1">
      <alignment vertical="top" wrapText="1" shrinkToFit="1"/>
    </xf>
    <xf numFmtId="0" fontId="14" fillId="0" borderId="10" xfId="0" applyFont="1" applyBorder="1" applyAlignment="1">
      <alignment horizontal="center" vertical="top" wrapText="1" shrinkToFit="1"/>
    </xf>
    <xf numFmtId="49" fontId="14" fillId="0" borderId="12" xfId="0" applyNumberFormat="1" applyFont="1" applyBorder="1" applyAlignment="1">
      <alignment horizontal="center" vertical="top" wrapText="1" shrinkToFit="1"/>
    </xf>
    <xf numFmtId="0" fontId="15" fillId="0" borderId="10" xfId="0" applyFont="1" applyBorder="1" applyAlignment="1">
      <alignment horizontal="center" vertical="top" wrapText="1" shrinkToFi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 wrapText="1" shrinkToFit="1"/>
    </xf>
    <xf numFmtId="164" fontId="12" fillId="0" borderId="10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right" vertical="top"/>
    </xf>
    <xf numFmtId="164" fontId="35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 wrapText="1" shrinkToFit="1"/>
    </xf>
    <xf numFmtId="49" fontId="7" fillId="0" borderId="10" xfId="0" applyNumberFormat="1" applyFont="1" applyBorder="1" applyAlignment="1">
      <alignment horizontal="center" vertical="top" wrapText="1" shrinkToFit="1"/>
    </xf>
    <xf numFmtId="49" fontId="23" fillId="0" borderId="10" xfId="0" applyNumberFormat="1" applyFont="1" applyBorder="1" applyAlignment="1">
      <alignment horizontal="center" vertical="top" wrapText="1" shrinkToFit="1"/>
    </xf>
    <xf numFmtId="49" fontId="17" fillId="24" borderId="10" xfId="0" applyNumberFormat="1" applyFont="1" applyFill="1" applyBorder="1" applyAlignment="1">
      <alignment horizontal="center" vertical="top" wrapText="1"/>
    </xf>
    <xf numFmtId="49" fontId="16" fillId="24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 shrinkToFit="1"/>
    </xf>
    <xf numFmtId="49" fontId="23" fillId="24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Border="1" applyAlignment="1">
      <alignment vertical="top"/>
    </xf>
    <xf numFmtId="164" fontId="23" fillId="0" borderId="10" xfId="0" applyNumberFormat="1" applyFont="1" applyBorder="1" applyAlignment="1">
      <alignment horizontal="right" vertical="top"/>
    </xf>
    <xf numFmtId="49" fontId="17" fillId="0" borderId="10" xfId="0" applyNumberFormat="1" applyFont="1" applyBorder="1" applyAlignment="1">
      <alignment vertical="top" wrapText="1"/>
    </xf>
    <xf numFmtId="49" fontId="23" fillId="0" borderId="10" xfId="0" applyNumberFormat="1" applyFont="1" applyBorder="1" applyAlignment="1">
      <alignment vertical="top" wrapText="1" shrinkToFit="1"/>
    </xf>
    <xf numFmtId="1" fontId="36" fillId="0" borderId="10" xfId="0" applyNumberFormat="1" applyFont="1" applyBorder="1" applyAlignment="1">
      <alignment horizontal="center" vertical="top"/>
    </xf>
    <xf numFmtId="49" fontId="35" fillId="0" borderId="10" xfId="0" applyNumberFormat="1" applyFont="1" applyBorder="1" applyAlignment="1">
      <alignment vertical="center" wrapText="1"/>
    </xf>
    <xf numFmtId="49" fontId="31" fillId="0" borderId="10" xfId="0" applyNumberFormat="1" applyFont="1" applyBorder="1" applyAlignment="1">
      <alignment vertical="top" wrapText="1" shrinkToFit="1"/>
    </xf>
    <xf numFmtId="49" fontId="43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4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 shrinkToFit="1"/>
    </xf>
    <xf numFmtId="0" fontId="4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 shrinkToFit="1"/>
    </xf>
    <xf numFmtId="49" fontId="14" fillId="0" borderId="11" xfId="0" applyNumberFormat="1" applyFont="1" applyBorder="1" applyAlignment="1">
      <alignment horizontal="center" vertical="center" wrapText="1" shrinkToFi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vertical="top" wrapText="1" shrinkToFit="1"/>
    </xf>
    <xf numFmtId="0" fontId="3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 shrinkToFit="1"/>
    </xf>
    <xf numFmtId="0" fontId="7" fillId="0" borderId="0" xfId="0" applyFont="1" applyAlignment="1">
      <alignment horizontal="right"/>
    </xf>
    <xf numFmtId="0" fontId="42" fillId="0" borderId="10" xfId="0" applyFont="1" applyBorder="1" applyAlignment="1">
      <alignment vertical="top" wrapText="1" shrinkToFit="1"/>
    </xf>
    <xf numFmtId="49" fontId="37" fillId="0" borderId="10" xfId="0" applyNumberFormat="1" applyFont="1" applyBorder="1" applyAlignment="1">
      <alignment vertical="top" wrapText="1" shrinkToFit="1"/>
    </xf>
    <xf numFmtId="49" fontId="37" fillId="24" borderId="10" xfId="0" applyNumberFormat="1" applyFont="1" applyFill="1" applyBorder="1" applyAlignment="1">
      <alignment horizontal="center" vertical="top" wrapText="1"/>
    </xf>
    <xf numFmtId="49" fontId="48" fillId="24" borderId="10" xfId="0" applyNumberFormat="1" applyFont="1" applyFill="1" applyBorder="1" applyAlignment="1">
      <alignment horizontal="center" vertical="top" wrapText="1"/>
    </xf>
    <xf numFmtId="49" fontId="31" fillId="2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/>
    </xf>
    <xf numFmtId="0" fontId="34" fillId="0" borderId="10" xfId="0" applyFont="1" applyBorder="1" applyAlignment="1">
      <alignment vertical="top" wrapText="1"/>
    </xf>
    <xf numFmtId="0" fontId="51" fillId="0" borderId="10" xfId="0" applyFont="1" applyBorder="1" applyAlignment="1">
      <alignment/>
    </xf>
    <xf numFmtId="49" fontId="48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 shrinkToFit="1"/>
    </xf>
    <xf numFmtId="49" fontId="52" fillId="0" borderId="10" xfId="0" applyNumberFormat="1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/>
    </xf>
    <xf numFmtId="49" fontId="38" fillId="0" borderId="10" xfId="0" applyNumberFormat="1" applyFont="1" applyBorder="1" applyAlignment="1">
      <alignment horizontal="left" vertical="top" wrapText="1" shrinkToFit="1"/>
    </xf>
    <xf numFmtId="49" fontId="55" fillId="0" borderId="10" xfId="0" applyNumberFormat="1" applyFont="1" applyBorder="1" applyAlignment="1">
      <alignment horizontal="center" vertical="top" wrapText="1" shrinkToFit="1"/>
    </xf>
    <xf numFmtId="49" fontId="55" fillId="24" borderId="10" xfId="0" applyNumberFormat="1" applyFont="1" applyFill="1" applyBorder="1" applyAlignment="1">
      <alignment horizontal="center" vertical="top" wrapText="1"/>
    </xf>
    <xf numFmtId="49" fontId="56" fillId="24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Border="1" applyAlignment="1">
      <alignment vertical="top" wrapText="1"/>
    </xf>
    <xf numFmtId="49" fontId="20" fillId="0" borderId="10" xfId="0" applyNumberFormat="1" applyFont="1" applyBorder="1" applyAlignment="1">
      <alignment vertical="top" wrapText="1" shrinkToFit="1"/>
    </xf>
    <xf numFmtId="49" fontId="57" fillId="0" borderId="10" xfId="0" applyNumberFormat="1" applyFont="1" applyBorder="1" applyAlignment="1">
      <alignment horizontal="center" vertical="top" wrapText="1"/>
    </xf>
    <xf numFmtId="49" fontId="57" fillId="24" borderId="10" xfId="0" applyNumberFormat="1" applyFont="1" applyFill="1" applyBorder="1" applyAlignment="1">
      <alignment horizontal="center" vertical="top" wrapText="1"/>
    </xf>
    <xf numFmtId="49" fontId="58" fillId="24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 shrinkToFit="1"/>
    </xf>
    <xf numFmtId="0" fontId="0" fillId="0" borderId="0" xfId="0" applyBorder="1" applyAlignment="1">
      <alignment/>
    </xf>
    <xf numFmtId="49" fontId="59" fillId="0" borderId="10" xfId="0" applyNumberFormat="1" applyFont="1" applyBorder="1" applyAlignment="1">
      <alignment vertical="top" wrapText="1" shrinkToFit="1"/>
    </xf>
    <xf numFmtId="49" fontId="59" fillId="0" borderId="10" xfId="0" applyNumberFormat="1" applyFont="1" applyBorder="1" applyAlignment="1">
      <alignment horizontal="center" vertical="top" wrapText="1" shrinkToFit="1"/>
    </xf>
    <xf numFmtId="49" fontId="60" fillId="0" borderId="10" xfId="0" applyNumberFormat="1" applyFont="1" applyBorder="1" applyAlignment="1">
      <alignment vertical="top" wrapText="1" shrinkToFit="1"/>
    </xf>
    <xf numFmtId="49" fontId="60" fillId="0" borderId="10" xfId="0" applyNumberFormat="1" applyFont="1" applyBorder="1" applyAlignment="1">
      <alignment horizontal="center" vertical="top" wrapText="1" shrinkToFit="1"/>
    </xf>
    <xf numFmtId="164" fontId="4" fillId="0" borderId="10" xfId="0" applyNumberFormat="1" applyFont="1" applyBorder="1" applyAlignment="1">
      <alignment vertical="top"/>
    </xf>
    <xf numFmtId="164" fontId="24" fillId="0" borderId="10" xfId="0" applyNumberFormat="1" applyFont="1" applyBorder="1" applyAlignment="1">
      <alignment vertical="top"/>
    </xf>
    <xf numFmtId="164" fontId="7" fillId="0" borderId="10" xfId="0" applyNumberFormat="1" applyFont="1" applyBorder="1" applyAlignment="1">
      <alignment vertical="top"/>
    </xf>
    <xf numFmtId="164" fontId="7" fillId="0" borderId="10" xfId="0" applyNumberFormat="1" applyFont="1" applyBorder="1" applyAlignment="1">
      <alignment horizontal="right" vertical="top"/>
    </xf>
    <xf numFmtId="164" fontId="38" fillId="0" borderId="10" xfId="0" applyNumberFormat="1" applyFont="1" applyBorder="1" applyAlignment="1">
      <alignment horizontal="right" vertical="top"/>
    </xf>
    <xf numFmtId="164" fontId="38" fillId="0" borderId="10" xfId="0" applyNumberFormat="1" applyFont="1" applyBorder="1" applyAlignment="1">
      <alignment vertical="top"/>
    </xf>
    <xf numFmtId="164" fontId="38" fillId="0" borderId="10" xfId="0" applyNumberFormat="1" applyFont="1" applyBorder="1" applyAlignment="1">
      <alignment horizontal="center" vertical="top"/>
    </xf>
    <xf numFmtId="164" fontId="57" fillId="0" borderId="10" xfId="0" applyNumberFormat="1" applyFont="1" applyBorder="1" applyAlignment="1">
      <alignment horizontal="center"/>
    </xf>
    <xf numFmtId="164" fontId="57" fillId="0" borderId="10" xfId="0" applyNumberFormat="1" applyFont="1" applyBorder="1" applyAlignment="1">
      <alignment horizontal="center" vertical="top"/>
    </xf>
    <xf numFmtId="164" fontId="52" fillId="0" borderId="10" xfId="0" applyNumberFormat="1" applyFont="1" applyBorder="1" applyAlignment="1">
      <alignment horizontal="center"/>
    </xf>
    <xf numFmtId="164" fontId="48" fillId="0" borderId="10" xfId="0" applyNumberFormat="1" applyFont="1" applyBorder="1" applyAlignment="1">
      <alignment horizontal="center" vertical="top"/>
    </xf>
    <xf numFmtId="164" fontId="50" fillId="0" borderId="10" xfId="0" applyNumberFormat="1" applyFont="1" applyBorder="1" applyAlignment="1">
      <alignment horizontal="center" vertical="top"/>
    </xf>
    <xf numFmtId="164" fontId="59" fillId="0" borderId="10" xfId="0" applyNumberFormat="1" applyFont="1" applyBorder="1" applyAlignment="1">
      <alignment vertical="top"/>
    </xf>
    <xf numFmtId="164" fontId="55" fillId="0" borderId="10" xfId="0" applyNumberFormat="1" applyFont="1" applyBorder="1" applyAlignment="1">
      <alignment vertical="top"/>
    </xf>
    <xf numFmtId="164" fontId="16" fillId="0" borderId="10" xfId="0" applyNumberFormat="1" applyFont="1" applyBorder="1" applyAlignment="1">
      <alignment vertical="top"/>
    </xf>
    <xf numFmtId="164" fontId="55" fillId="0" borderId="10" xfId="0" applyNumberFormat="1" applyFont="1" applyBorder="1" applyAlignment="1">
      <alignment horizontal="right" vertical="top"/>
    </xf>
    <xf numFmtId="164" fontId="16" fillId="0" borderId="10" xfId="0" applyNumberFormat="1" applyFont="1" applyBorder="1" applyAlignment="1">
      <alignment horizontal="right" vertical="top"/>
    </xf>
    <xf numFmtId="164" fontId="17" fillId="0" borderId="10" xfId="0" applyNumberFormat="1" applyFont="1" applyBorder="1" applyAlignment="1">
      <alignment horizontal="right" vertical="top"/>
    </xf>
    <xf numFmtId="164" fontId="59" fillId="0" borderId="10" xfId="0" applyNumberFormat="1" applyFont="1" applyBorder="1" applyAlignment="1">
      <alignment horizontal="right" vertical="top"/>
    </xf>
    <xf numFmtId="164" fontId="17" fillId="0" borderId="10" xfId="0" applyNumberFormat="1" applyFont="1" applyBorder="1" applyAlignment="1">
      <alignment vertical="top"/>
    </xf>
    <xf numFmtId="0" fontId="62" fillId="0" borderId="10" xfId="0" applyFont="1" applyBorder="1" applyAlignment="1">
      <alignment vertical="top" wrapText="1"/>
    </xf>
    <xf numFmtId="164" fontId="37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164" fontId="42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vertical="top" wrapText="1" shrinkToFit="1"/>
    </xf>
    <xf numFmtId="0" fontId="63" fillId="0" borderId="10" xfId="0" applyFont="1" applyBorder="1" applyAlignment="1">
      <alignment vertical="top" wrapText="1" shrinkToFit="1"/>
    </xf>
    <xf numFmtId="1" fontId="5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/>
    </xf>
    <xf numFmtId="171" fontId="0" fillId="0" borderId="0" xfId="58" applyNumberFormat="1" applyFont="1" applyAlignment="1">
      <alignment/>
    </xf>
    <xf numFmtId="164" fontId="64" fillId="0" borderId="10" xfId="0" applyNumberFormat="1" applyFont="1" applyBorder="1" applyAlignment="1">
      <alignment horizontal="right" vertical="top"/>
    </xf>
    <xf numFmtId="0" fontId="9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49" fontId="38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vertical="top" wrapText="1"/>
    </xf>
    <xf numFmtId="49" fontId="66" fillId="0" borderId="10" xfId="0" applyNumberFormat="1" applyFont="1" applyBorder="1" applyAlignment="1">
      <alignment horizontal="center" vertical="top" wrapText="1"/>
    </xf>
    <xf numFmtId="49" fontId="66" fillId="24" borderId="10" xfId="0" applyNumberFormat="1" applyFont="1" applyFill="1" applyBorder="1" applyAlignment="1">
      <alignment horizontal="center" vertical="top" wrapText="1"/>
    </xf>
    <xf numFmtId="49" fontId="67" fillId="24" borderId="10" xfId="0" applyNumberFormat="1" applyFont="1" applyFill="1" applyBorder="1" applyAlignment="1">
      <alignment horizontal="center" vertical="top" wrapText="1"/>
    </xf>
    <xf numFmtId="49" fontId="61" fillId="24" borderId="10" xfId="0" applyNumberFormat="1" applyFont="1" applyFill="1" applyBorder="1" applyAlignment="1">
      <alignment horizontal="center" vertical="top" wrapText="1"/>
    </xf>
    <xf numFmtId="164" fontId="66" fillId="0" borderId="10" xfId="0" applyNumberFormat="1" applyFont="1" applyBorder="1" applyAlignment="1">
      <alignment vertical="top"/>
    </xf>
    <xf numFmtId="10" fontId="0" fillId="0" borderId="0" xfId="0" applyNumberFormat="1" applyAlignment="1">
      <alignment/>
    </xf>
    <xf numFmtId="164" fontId="31" fillId="0" borderId="10" xfId="0" applyNumberFormat="1" applyFont="1" applyBorder="1" applyAlignment="1">
      <alignment horizontal="center" vertical="top" wrapText="1" shrinkToFit="1"/>
    </xf>
    <xf numFmtId="49" fontId="59" fillId="24" borderId="10" xfId="0" applyNumberFormat="1" applyFont="1" applyFill="1" applyBorder="1" applyAlignment="1">
      <alignment horizontal="center" vertical="top" wrapText="1"/>
    </xf>
    <xf numFmtId="164" fontId="59" fillId="0" borderId="10" xfId="0" applyNumberFormat="1" applyFont="1" applyBorder="1" applyAlignment="1">
      <alignment horizontal="center" vertical="top"/>
    </xf>
    <xf numFmtId="0" fontId="68" fillId="0" borderId="10" xfId="0" applyFont="1" applyBorder="1" applyAlignment="1">
      <alignment vertical="top" wrapText="1" shrinkToFit="1"/>
    </xf>
    <xf numFmtId="49" fontId="68" fillId="24" borderId="10" xfId="0" applyNumberFormat="1" applyFont="1" applyFill="1" applyBorder="1" applyAlignment="1">
      <alignment horizontal="center" vertical="top" wrapText="1"/>
    </xf>
    <xf numFmtId="164" fontId="68" fillId="0" borderId="10" xfId="0" applyNumberFormat="1" applyFont="1" applyBorder="1" applyAlignment="1">
      <alignment horizontal="center" vertical="top"/>
    </xf>
    <xf numFmtId="49" fontId="68" fillId="0" borderId="10" xfId="0" applyNumberFormat="1" applyFont="1" applyBorder="1" applyAlignment="1">
      <alignment vertical="top" wrapText="1" shrinkToFit="1"/>
    </xf>
    <xf numFmtId="49" fontId="9" fillId="24" borderId="10" xfId="0" applyNumberFormat="1" applyFont="1" applyFill="1" applyBorder="1" applyAlignment="1">
      <alignment horizontal="center" vertical="top" wrapText="1"/>
    </xf>
    <xf numFmtId="0" fontId="9" fillId="24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9" fontId="49" fillId="24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 shrinkToFit="1"/>
    </xf>
    <xf numFmtId="49" fontId="39" fillId="0" borderId="10" xfId="0" applyNumberFormat="1" applyFont="1" applyBorder="1" applyAlignment="1">
      <alignment horizontal="center" vertical="top" wrapText="1"/>
    </xf>
    <xf numFmtId="49" fontId="39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0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56" fillId="0" borderId="10" xfId="0" applyFont="1" applyBorder="1" applyAlignment="1">
      <alignment vertical="top" wrapText="1" shrinkToFit="1"/>
    </xf>
    <xf numFmtId="0" fontId="58" fillId="0" borderId="10" xfId="0" applyFont="1" applyBorder="1" applyAlignment="1">
      <alignment horizontal="center" vertical="top" wrapText="1" shrinkToFit="1"/>
    </xf>
    <xf numFmtId="0" fontId="2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64" fontId="1" fillId="0" borderId="0" xfId="0" applyNumberFormat="1" applyFont="1" applyAlignment="1">
      <alignment/>
    </xf>
    <xf numFmtId="0" fontId="38" fillId="0" borderId="0" xfId="0" applyFont="1" applyBorder="1" applyAlignment="1">
      <alignment vertical="top" wrapText="1"/>
    </xf>
    <xf numFmtId="1" fontId="6" fillId="0" borderId="0" xfId="0" applyNumberFormat="1" applyFont="1" applyAlignment="1">
      <alignment/>
    </xf>
    <xf numFmtId="0" fontId="38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0" fontId="73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vertical="top" wrapText="1" shrinkToFit="1"/>
    </xf>
    <xf numFmtId="49" fontId="6" fillId="24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Border="1" applyAlignment="1">
      <alignment vertical="top"/>
    </xf>
    <xf numFmtId="164" fontId="72" fillId="0" borderId="0" xfId="0" applyNumberFormat="1" applyFont="1" applyAlignment="1">
      <alignment/>
    </xf>
    <xf numFmtId="164" fontId="23" fillId="0" borderId="10" xfId="0" applyNumberFormat="1" applyFont="1" applyBorder="1" applyAlignment="1">
      <alignment vertical="top"/>
    </xf>
    <xf numFmtId="0" fontId="74" fillId="0" borderId="10" xfId="0" applyFont="1" applyBorder="1" applyAlignment="1">
      <alignment vertical="top" wrapText="1"/>
    </xf>
    <xf numFmtId="0" fontId="74" fillId="0" borderId="10" xfId="0" applyFont="1" applyBorder="1" applyAlignment="1">
      <alignment horizontal="center" vertical="top" wrapText="1"/>
    </xf>
    <xf numFmtId="49" fontId="74" fillId="24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78" fillId="0" borderId="10" xfId="0" applyNumberFormat="1" applyFont="1" applyBorder="1" applyAlignment="1">
      <alignment horizontal="center" vertical="top" wrapText="1" shrinkToFit="1"/>
    </xf>
    <xf numFmtId="164" fontId="13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vertical="top" wrapText="1"/>
    </xf>
    <xf numFmtId="0" fontId="70" fillId="0" borderId="13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top" wrapText="1"/>
    </xf>
    <xf numFmtId="0" fontId="80" fillId="0" borderId="10" xfId="0" applyFont="1" applyBorder="1" applyAlignment="1">
      <alignment vertical="top" wrapText="1"/>
    </xf>
    <xf numFmtId="0" fontId="8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77" fillId="0" borderId="10" xfId="0" applyFont="1" applyBorder="1" applyAlignment="1">
      <alignment vertical="top" wrapText="1"/>
    </xf>
    <xf numFmtId="0" fontId="30" fillId="0" borderId="13" xfId="0" applyFont="1" applyBorder="1" applyAlignment="1">
      <alignment vertical="top" wrapText="1" shrinkToFi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 shrinkToFit="1"/>
    </xf>
    <xf numFmtId="0" fontId="81" fillId="0" borderId="10" xfId="0" applyFont="1" applyBorder="1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0" fontId="80" fillId="0" borderId="10" xfId="0" applyFont="1" applyBorder="1" applyAlignment="1">
      <alignment vertical="top" wrapText="1" shrinkToFit="1"/>
    </xf>
    <xf numFmtId="0" fontId="70" fillId="0" borderId="10" xfId="0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82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center" vertical="top"/>
    </xf>
    <xf numFmtId="49" fontId="69" fillId="0" borderId="12" xfId="0" applyNumberFormat="1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64" fontId="74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horizontal="left" vertical="top" wrapText="1"/>
    </xf>
    <xf numFmtId="164" fontId="49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 vertical="top" wrapText="1" shrinkToFit="1"/>
    </xf>
    <xf numFmtId="49" fontId="49" fillId="0" borderId="10" xfId="0" applyNumberFormat="1" applyFont="1" applyBorder="1" applyAlignment="1">
      <alignment horizontal="center" vertical="top" wrapText="1"/>
    </xf>
    <xf numFmtId="49" fontId="69" fillId="0" borderId="10" xfId="0" applyNumberFormat="1" applyFont="1" applyFill="1" applyBorder="1" applyAlignment="1">
      <alignment horizontal="center" vertical="top"/>
    </xf>
    <xf numFmtId="0" fontId="82" fillId="0" borderId="0" xfId="0" applyFont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vertical="top" wrapText="1" shrinkToFit="1"/>
    </xf>
    <xf numFmtId="164" fontId="44" fillId="0" borderId="10" xfId="0" applyNumberFormat="1" applyFont="1" applyBorder="1" applyAlignment="1">
      <alignment horizontal="center" vertical="top"/>
    </xf>
    <xf numFmtId="49" fontId="83" fillId="0" borderId="10" xfId="0" applyNumberFormat="1" applyFont="1" applyBorder="1" applyAlignment="1">
      <alignment horizontal="center" vertical="top"/>
    </xf>
    <xf numFmtId="0" fontId="83" fillId="0" borderId="10" xfId="0" applyFont="1" applyBorder="1" applyAlignment="1">
      <alignment vertical="top" wrapText="1" shrinkToFit="1"/>
    </xf>
    <xf numFmtId="164" fontId="83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 shrinkToFit="1"/>
    </xf>
    <xf numFmtId="164" fontId="6" fillId="0" borderId="10" xfId="0" applyNumberFormat="1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vertical="top" wrapText="1" shrinkToFit="1"/>
    </xf>
    <xf numFmtId="164" fontId="21" fillId="0" borderId="10" xfId="0" applyNumberFormat="1" applyFont="1" applyBorder="1" applyAlignment="1">
      <alignment horizontal="center" vertical="top"/>
    </xf>
    <xf numFmtId="49" fontId="21" fillId="0" borderId="10" xfId="53" applyNumberFormat="1" applyFont="1" applyBorder="1" applyAlignment="1">
      <alignment horizontal="center" vertical="top"/>
      <protection/>
    </xf>
    <xf numFmtId="0" fontId="73" fillId="0" borderId="10" xfId="0" applyFont="1" applyBorder="1" applyAlignment="1">
      <alignment vertical="top" wrapText="1"/>
    </xf>
    <xf numFmtId="0" fontId="13" fillId="0" borderId="0" xfId="0" applyFont="1" applyAlignment="1">
      <alignment horizontal="right" wrapText="1" shrinkToFit="1"/>
    </xf>
    <xf numFmtId="0" fontId="84" fillId="0" borderId="10" xfId="0" applyFont="1" applyBorder="1" applyAlignment="1">
      <alignment vertical="top" wrapText="1" shrinkToFit="1"/>
    </xf>
    <xf numFmtId="49" fontId="84" fillId="0" borderId="10" xfId="0" applyNumberFormat="1" applyFont="1" applyBorder="1" applyAlignment="1">
      <alignment horizontal="center" vertical="top" wrapText="1"/>
    </xf>
    <xf numFmtId="49" fontId="84" fillId="24" borderId="10" xfId="0" applyNumberFormat="1" applyFont="1" applyFill="1" applyBorder="1" applyAlignment="1">
      <alignment horizontal="center" vertical="top" wrapText="1"/>
    </xf>
    <xf numFmtId="164" fontId="84" fillId="0" borderId="10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vertical="top" wrapText="1" shrinkToFit="1"/>
    </xf>
    <xf numFmtId="49" fontId="24" fillId="0" borderId="10" xfId="0" applyNumberFormat="1" applyFont="1" applyBorder="1" applyAlignment="1">
      <alignment horizontal="center" vertical="top" wrapText="1" shrinkToFit="1"/>
    </xf>
    <xf numFmtId="164" fontId="85" fillId="0" borderId="10" xfId="0" applyNumberFormat="1" applyFont="1" applyBorder="1" applyAlignment="1">
      <alignment vertical="top"/>
    </xf>
    <xf numFmtId="0" fontId="77" fillId="0" borderId="10" xfId="0" applyFont="1" applyBorder="1" applyAlignment="1">
      <alignment horizontal="justify" vertical="top" wrapText="1"/>
    </xf>
    <xf numFmtId="49" fontId="78" fillId="0" borderId="10" xfId="0" applyNumberFormat="1" applyFont="1" applyBorder="1" applyAlignment="1">
      <alignment vertical="top" wrapText="1" shrinkToFit="1"/>
    </xf>
    <xf numFmtId="49" fontId="87" fillId="0" borderId="10" xfId="0" applyNumberFormat="1" applyFont="1" applyBorder="1" applyAlignment="1">
      <alignment horizontal="center" vertical="top" wrapText="1" shrinkToFit="1"/>
    </xf>
    <xf numFmtId="49" fontId="87" fillId="0" borderId="10" xfId="0" applyNumberFormat="1" applyFont="1" applyBorder="1" applyAlignment="1">
      <alignment horizontal="left" vertical="top" wrapText="1" shrinkToFit="1"/>
    </xf>
    <xf numFmtId="49" fontId="19" fillId="0" borderId="10" xfId="0" applyNumberFormat="1" applyFont="1" applyBorder="1" applyAlignment="1">
      <alignment horizontal="center" vertical="top" wrapText="1" shrinkToFit="1"/>
    </xf>
    <xf numFmtId="49" fontId="78" fillId="0" borderId="10" xfId="0" applyNumberFormat="1" applyFont="1" applyBorder="1" applyAlignment="1">
      <alignment horizontal="left" vertical="top" wrapText="1" shrinkToFit="1"/>
    </xf>
    <xf numFmtId="49" fontId="87" fillId="0" borderId="10" xfId="0" applyNumberFormat="1" applyFont="1" applyBorder="1" applyAlignment="1">
      <alignment vertical="top" wrapText="1"/>
    </xf>
    <xf numFmtId="49" fontId="78" fillId="0" borderId="10" xfId="0" applyNumberFormat="1" applyFont="1" applyBorder="1" applyAlignment="1">
      <alignment vertical="top" wrapText="1"/>
    </xf>
    <xf numFmtId="49" fontId="78" fillId="24" borderId="10" xfId="0" applyNumberFormat="1" applyFont="1" applyFill="1" applyBorder="1" applyAlignment="1">
      <alignment horizontal="center" vertical="top" wrapText="1"/>
    </xf>
    <xf numFmtId="49" fontId="87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87" fillId="0" borderId="10" xfId="0" applyNumberFormat="1" applyFont="1" applyBorder="1" applyAlignment="1">
      <alignment vertical="top" wrapText="1" shrinkToFit="1"/>
    </xf>
    <xf numFmtId="0" fontId="78" fillId="0" borderId="10" xfId="0" applyFont="1" applyBorder="1" applyAlignment="1">
      <alignment vertical="top" wrapText="1"/>
    </xf>
    <xf numFmtId="0" fontId="87" fillId="0" borderId="10" xfId="0" applyFont="1" applyBorder="1" applyAlignment="1">
      <alignment vertical="top" wrapText="1"/>
    </xf>
    <xf numFmtId="49" fontId="86" fillId="0" borderId="10" xfId="0" applyNumberFormat="1" applyFont="1" applyBorder="1" applyAlignment="1">
      <alignment horizontal="center" vertical="top" wrapText="1" shrinkToFit="1"/>
    </xf>
    <xf numFmtId="49" fontId="9" fillId="0" borderId="10" xfId="0" applyNumberFormat="1" applyFont="1" applyBorder="1" applyAlignment="1">
      <alignment horizontal="center" vertical="top" wrapText="1" shrinkToFit="1"/>
    </xf>
    <xf numFmtId="49" fontId="33" fillId="0" borderId="10" xfId="0" applyNumberFormat="1" applyFont="1" applyBorder="1" applyAlignment="1">
      <alignment horizontal="center" vertical="top" wrapText="1" shrinkToFit="1"/>
    </xf>
    <xf numFmtId="164" fontId="86" fillId="0" borderId="10" xfId="0" applyNumberFormat="1" applyFont="1" applyBorder="1" applyAlignment="1">
      <alignment horizontal="right" vertical="top"/>
    </xf>
    <xf numFmtId="164" fontId="86" fillId="0" borderId="10" xfId="0" applyNumberFormat="1" applyFont="1" applyBorder="1" applyAlignment="1">
      <alignment vertical="top"/>
    </xf>
    <xf numFmtId="49" fontId="49" fillId="0" borderId="10" xfId="0" applyNumberFormat="1" applyFont="1" applyBorder="1" applyAlignment="1">
      <alignment horizontal="center" vertical="top" wrapText="1" shrinkToFit="1"/>
    </xf>
    <xf numFmtId="49" fontId="33" fillId="0" borderId="10" xfId="0" applyNumberFormat="1" applyFont="1" applyBorder="1" applyAlignment="1">
      <alignment vertical="top" wrapText="1"/>
    </xf>
    <xf numFmtId="0" fontId="87" fillId="0" borderId="10" xfId="0" applyNumberFormat="1" applyFont="1" applyBorder="1" applyAlignment="1">
      <alignment vertical="top" wrapText="1" shrinkToFit="1"/>
    </xf>
    <xf numFmtId="49" fontId="86" fillId="24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/>
    </xf>
    <xf numFmtId="0" fontId="70" fillId="0" borderId="10" xfId="0" applyNumberFormat="1" applyFont="1" applyBorder="1" applyAlignment="1">
      <alignment horizontal="left" vertical="top" wrapText="1" shrinkToFit="1"/>
    </xf>
    <xf numFmtId="49" fontId="14" fillId="0" borderId="10" xfId="0" applyNumberFormat="1" applyFont="1" applyBorder="1" applyAlignment="1">
      <alignment horizontal="center" vertical="top" wrapText="1" shrinkToFit="1"/>
    </xf>
    <xf numFmtId="0" fontId="1" fillId="0" borderId="10" xfId="0" applyFont="1" applyBorder="1" applyAlignment="1">
      <alignment vertical="top"/>
    </xf>
    <xf numFmtId="0" fontId="29" fillId="0" borderId="10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0" fontId="30" fillId="0" borderId="10" xfId="0" applyFont="1" applyBorder="1" applyAlignment="1">
      <alignment horizontal="center" vertical="top"/>
    </xf>
    <xf numFmtId="49" fontId="70" fillId="0" borderId="10" xfId="0" applyNumberFormat="1" applyFont="1" applyBorder="1" applyAlignment="1">
      <alignment horizontal="center" vertical="top" wrapText="1"/>
    </xf>
    <xf numFmtId="49" fontId="69" fillId="0" borderId="13" xfId="0" applyNumberFormat="1" applyFont="1" applyBorder="1" applyAlignment="1">
      <alignment horizontal="center" vertical="top" wrapText="1"/>
    </xf>
    <xf numFmtId="0" fontId="76" fillId="0" borderId="12" xfId="0" applyFont="1" applyBorder="1" applyAlignment="1">
      <alignment horizontal="center" vertical="top" wrapText="1"/>
    </xf>
    <xf numFmtId="49" fontId="76" fillId="0" borderId="10" xfId="0" applyNumberFormat="1" applyFont="1" applyBorder="1" applyAlignment="1">
      <alignment horizontal="center" vertical="top"/>
    </xf>
    <xf numFmtId="0" fontId="77" fillId="0" borderId="10" xfId="0" applyFont="1" applyBorder="1" applyAlignment="1">
      <alignment vertical="top" wrapText="1" shrinkToFit="1"/>
    </xf>
    <xf numFmtId="49" fontId="76" fillId="0" borderId="12" xfId="0" applyNumberFormat="1" applyFont="1" applyBorder="1" applyAlignment="1">
      <alignment horizontal="center" vertical="top" wrapText="1"/>
    </xf>
    <xf numFmtId="164" fontId="63" fillId="24" borderId="10" xfId="0" applyNumberFormat="1" applyFont="1" applyFill="1" applyBorder="1" applyAlignment="1">
      <alignment horizontal="center" vertical="top" wrapText="1"/>
    </xf>
    <xf numFmtId="164" fontId="63" fillId="0" borderId="10" xfId="0" applyNumberFormat="1" applyFont="1" applyBorder="1" applyAlignment="1">
      <alignment vertical="top"/>
    </xf>
    <xf numFmtId="49" fontId="63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wrapText="1" shrinkToFit="1"/>
    </xf>
    <xf numFmtId="0" fontId="63" fillId="0" borderId="10" xfId="0" applyFont="1" applyBorder="1" applyAlignment="1">
      <alignment vertical="top" wrapText="1"/>
    </xf>
    <xf numFmtId="49" fontId="54" fillId="0" borderId="10" xfId="0" applyNumberFormat="1" applyFont="1" applyBorder="1" applyAlignment="1">
      <alignment vertical="top" wrapText="1" shrinkToFit="1"/>
    </xf>
    <xf numFmtId="164" fontId="54" fillId="0" borderId="10" xfId="0" applyNumberFormat="1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 shrinkToFit="1"/>
    </xf>
    <xf numFmtId="1" fontId="24" fillId="24" borderId="10" xfId="0" applyNumberFormat="1" applyFont="1" applyFill="1" applyBorder="1" applyAlignment="1">
      <alignment horizontal="center" vertical="top" wrapText="1"/>
    </xf>
    <xf numFmtId="164" fontId="13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 shrinkToFit="1"/>
    </xf>
    <xf numFmtId="164" fontId="31" fillId="0" borderId="10" xfId="0" applyNumberFormat="1" applyFont="1" applyBorder="1" applyAlignment="1">
      <alignment horizontal="center" vertical="top"/>
    </xf>
    <xf numFmtId="0" fontId="76" fillId="0" borderId="10" xfId="0" applyFont="1" applyBorder="1" applyAlignment="1">
      <alignment horizontal="center" vertical="top"/>
    </xf>
    <xf numFmtId="0" fontId="65" fillId="0" borderId="10" xfId="0" applyFont="1" applyFill="1" applyBorder="1" applyAlignment="1">
      <alignment horizontal="left" vertical="top" wrapText="1"/>
    </xf>
    <xf numFmtId="0" fontId="69" fillId="0" borderId="13" xfId="0" applyFont="1" applyBorder="1" applyAlignment="1">
      <alignment horizontal="center" vertical="top" wrapText="1"/>
    </xf>
    <xf numFmtId="49" fontId="70" fillId="0" borderId="13" xfId="0" applyNumberFormat="1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69" fillId="0" borderId="13" xfId="0" applyFont="1" applyBorder="1" applyAlignment="1">
      <alignment vertical="top" wrapText="1"/>
    </xf>
    <xf numFmtId="0" fontId="30" fillId="0" borderId="13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76" fillId="0" borderId="0" xfId="0" applyFont="1" applyBorder="1" applyAlignment="1">
      <alignment horizontal="center" vertical="top" wrapText="1"/>
    </xf>
    <xf numFmtId="49" fontId="76" fillId="0" borderId="0" xfId="0" applyNumberFormat="1" applyFont="1" applyBorder="1" applyAlignment="1">
      <alignment horizontal="center" vertical="top"/>
    </xf>
    <xf numFmtId="0" fontId="77" fillId="0" borderId="0" xfId="0" applyFont="1" applyBorder="1" applyAlignment="1">
      <alignment vertical="top" wrapText="1" shrinkToFit="1"/>
    </xf>
    <xf numFmtId="49" fontId="69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vertical="top" wrapText="1" shrinkToFit="1"/>
    </xf>
    <xf numFmtId="49" fontId="76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vertical="top" wrapText="1"/>
    </xf>
    <xf numFmtId="49" fontId="69" fillId="0" borderId="0" xfId="0" applyNumberFormat="1" applyFont="1" applyBorder="1" applyAlignment="1">
      <alignment horizontal="center" vertical="top" wrapText="1"/>
    </xf>
    <xf numFmtId="49" fontId="89" fillId="0" borderId="0" xfId="0" applyNumberFormat="1" applyFont="1" applyBorder="1" applyAlignment="1">
      <alignment horizontal="center" vertical="top" wrapText="1"/>
    </xf>
    <xf numFmtId="49" fontId="89" fillId="0" borderId="0" xfId="0" applyNumberFormat="1" applyFont="1" applyBorder="1" applyAlignment="1">
      <alignment horizontal="center" vertical="top"/>
    </xf>
    <xf numFmtId="0" fontId="65" fillId="0" borderId="0" xfId="0" applyFont="1" applyBorder="1" applyAlignment="1">
      <alignment vertical="top" wrapText="1" shrinkToFit="1"/>
    </xf>
    <xf numFmtId="0" fontId="77" fillId="0" borderId="0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left" vertical="top" wrapText="1"/>
    </xf>
    <xf numFmtId="49" fontId="69" fillId="0" borderId="0" xfId="0" applyNumberFormat="1" applyFont="1" applyFill="1" applyBorder="1" applyAlignment="1">
      <alignment horizontal="center" vertical="top"/>
    </xf>
    <xf numFmtId="0" fontId="76" fillId="0" borderId="0" xfId="0" applyFont="1" applyBorder="1" applyAlignment="1">
      <alignment horizontal="center" vertical="top"/>
    </xf>
    <xf numFmtId="49" fontId="6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164" fontId="60" fillId="0" borderId="10" xfId="0" applyNumberFormat="1" applyFont="1" applyBorder="1" applyAlignment="1">
      <alignment vertical="top"/>
    </xf>
    <xf numFmtId="0" fontId="65" fillId="0" borderId="10" xfId="0" applyFont="1" applyBorder="1" applyAlignment="1">
      <alignment horizontal="center" vertical="top" wrapText="1"/>
    </xf>
    <xf numFmtId="0" fontId="77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49" fontId="31" fillId="0" borderId="10" xfId="53" applyNumberFormat="1" applyFont="1" applyBorder="1" applyAlignment="1">
      <alignment horizontal="center" vertical="top"/>
      <protection/>
    </xf>
    <xf numFmtId="0" fontId="31" fillId="0" borderId="10" xfId="53" applyFont="1" applyBorder="1" applyAlignment="1">
      <alignment vertical="top" wrapText="1"/>
      <protection/>
    </xf>
    <xf numFmtId="164" fontId="27" fillId="0" borderId="10" xfId="0" applyNumberFormat="1" applyFont="1" applyBorder="1" applyAlignment="1">
      <alignment horizontal="right" vertical="top"/>
    </xf>
    <xf numFmtId="164" fontId="66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0" fontId="88" fillId="0" borderId="0" xfId="0" applyFont="1" applyBorder="1" applyAlignment="1">
      <alignment/>
    </xf>
    <xf numFmtId="0" fontId="2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9" fillId="0" borderId="0" xfId="0" applyFont="1" applyFill="1" applyBorder="1" applyAlignment="1">
      <alignment horizontal="right" vertical="top"/>
    </xf>
    <xf numFmtId="164" fontId="90" fillId="0" borderId="10" xfId="0" applyNumberFormat="1" applyFont="1" applyBorder="1" applyAlignment="1">
      <alignment vertical="top"/>
    </xf>
    <xf numFmtId="9" fontId="91" fillId="0" borderId="0" xfId="0" applyNumberFormat="1" applyFont="1" applyBorder="1" applyAlignment="1">
      <alignment/>
    </xf>
    <xf numFmtId="171" fontId="91" fillId="0" borderId="0" xfId="0" applyNumberFormat="1" applyFont="1" applyBorder="1" applyAlignment="1">
      <alignment/>
    </xf>
    <xf numFmtId="171" fontId="9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88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" fillId="0" borderId="11" xfId="0" applyFont="1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58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91" fillId="0" borderId="0" xfId="0" applyFont="1" applyAlignment="1">
      <alignment/>
    </xf>
    <xf numFmtId="0" fontId="91" fillId="0" borderId="0" xfId="0" applyFont="1" applyBorder="1" applyAlignment="1">
      <alignment/>
    </xf>
    <xf numFmtId="2" fontId="0" fillId="0" borderId="0" xfId="0" applyNumberFormat="1" applyAlignment="1">
      <alignment/>
    </xf>
    <xf numFmtId="1" fontId="23" fillId="24" borderId="10" xfId="0" applyNumberFormat="1" applyFont="1" applyFill="1" applyBorder="1" applyAlignment="1">
      <alignment horizontal="center" vertical="top" wrapText="1"/>
    </xf>
    <xf numFmtId="49" fontId="92" fillId="24" borderId="10" xfId="0" applyNumberFormat="1" applyFont="1" applyFill="1" applyBorder="1" applyAlignment="1">
      <alignment horizontal="center" vertical="top" wrapText="1"/>
    </xf>
    <xf numFmtId="49" fontId="93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right"/>
    </xf>
    <xf numFmtId="0" fontId="94" fillId="0" borderId="0" xfId="0" applyFont="1" applyAlignment="1">
      <alignment/>
    </xf>
    <xf numFmtId="0" fontId="0" fillId="0" borderId="0" xfId="0" applyFont="1" applyAlignment="1">
      <alignment/>
    </xf>
    <xf numFmtId="0" fontId="4" fillId="24" borderId="10" xfId="0" applyNumberFormat="1" applyFont="1" applyFill="1" applyBorder="1" applyAlignment="1">
      <alignment horizontal="center" vertical="top" wrapText="1"/>
    </xf>
    <xf numFmtId="0" fontId="71" fillId="0" borderId="0" xfId="0" applyFont="1" applyAlignment="1">
      <alignment/>
    </xf>
    <xf numFmtId="164" fontId="71" fillId="0" borderId="0" xfId="0" applyNumberFormat="1" applyFont="1" applyAlignment="1">
      <alignment/>
    </xf>
    <xf numFmtId="0" fontId="95" fillId="0" borderId="0" xfId="0" applyFont="1" applyAlignment="1">
      <alignment/>
    </xf>
    <xf numFmtId="164" fontId="95" fillId="0" borderId="0" xfId="0" applyNumberFormat="1" applyFont="1" applyAlignment="1">
      <alignment/>
    </xf>
    <xf numFmtId="49" fontId="91" fillId="0" borderId="0" xfId="0" applyNumberFormat="1" applyFont="1" applyBorder="1" applyAlignment="1">
      <alignment/>
    </xf>
    <xf numFmtId="49" fontId="97" fillId="24" borderId="10" xfId="0" applyNumberFormat="1" applyFont="1" applyFill="1" applyBorder="1" applyAlignment="1">
      <alignment horizontal="center" vertical="top" wrapText="1"/>
    </xf>
    <xf numFmtId="49" fontId="98" fillId="0" borderId="10" xfId="0" applyNumberFormat="1" applyFont="1" applyBorder="1" applyAlignment="1">
      <alignment horizontal="center" vertical="top" wrapText="1" shrinkToFit="1"/>
    </xf>
    <xf numFmtId="49" fontId="35" fillId="0" borderId="10" xfId="0" applyNumberFormat="1" applyFont="1" applyBorder="1" applyAlignment="1">
      <alignment vertical="top" wrapText="1" shrinkToFit="1"/>
    </xf>
    <xf numFmtId="49" fontId="35" fillId="0" borderId="10" xfId="0" applyNumberFormat="1" applyFont="1" applyBorder="1" applyAlignment="1">
      <alignment horizontal="center" vertical="top" wrapText="1"/>
    </xf>
    <xf numFmtId="164" fontId="35" fillId="0" borderId="10" xfId="0" applyNumberFormat="1" applyFont="1" applyBorder="1" applyAlignment="1">
      <alignment vertical="top"/>
    </xf>
    <xf numFmtId="0" fontId="0" fillId="0" borderId="0" xfId="0" applyAlignment="1">
      <alignment horizontal="left"/>
    </xf>
    <xf numFmtId="164" fontId="40" fillId="0" borderId="10" xfId="0" applyNumberFormat="1" applyFont="1" applyBorder="1" applyAlignment="1">
      <alignment/>
    </xf>
    <xf numFmtId="0" fontId="30" fillId="0" borderId="0" xfId="0" applyFont="1" applyBorder="1" applyAlignment="1">
      <alignment horizontal="left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9" fillId="0" borderId="0" xfId="0" applyFont="1" applyBorder="1" applyAlignment="1">
      <alignment/>
    </xf>
    <xf numFmtId="0" fontId="99" fillId="0" borderId="10" xfId="0" applyFont="1" applyBorder="1" applyAlignment="1">
      <alignment horizontal="center" vertical="top"/>
    </xf>
    <xf numFmtId="0" fontId="100" fillId="0" borderId="10" xfId="0" applyFont="1" applyBorder="1" applyAlignment="1">
      <alignment vertical="top" wrapText="1"/>
    </xf>
    <xf numFmtId="164" fontId="63" fillId="0" borderId="18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91" fillId="0" borderId="10" xfId="0" applyFont="1" applyBorder="1" applyAlignment="1">
      <alignment/>
    </xf>
    <xf numFmtId="0" fontId="91" fillId="0" borderId="10" xfId="0" applyFont="1" applyBorder="1" applyAlignment="1">
      <alignment vertical="top"/>
    </xf>
    <xf numFmtId="0" fontId="69" fillId="0" borderId="12" xfId="0" applyFont="1" applyBorder="1" applyAlignment="1">
      <alignment vertical="top" wrapText="1"/>
    </xf>
    <xf numFmtId="0" fontId="69" fillId="0" borderId="10" xfId="0" applyFont="1" applyBorder="1" applyAlignment="1">
      <alignment vertical="top" wrapText="1" shrinkToFi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41" fillId="0" borderId="19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164" fontId="69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 shrinkToFit="1"/>
    </xf>
    <xf numFmtId="49" fontId="7" fillId="0" borderId="10" xfId="0" applyNumberFormat="1" applyFont="1" applyBorder="1" applyAlignment="1">
      <alignment horizontal="center" wrapText="1" shrinkToFi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9" fillId="0" borderId="12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top" wrapText="1" shrinkToFit="1"/>
    </xf>
    <xf numFmtId="49" fontId="6" fillId="0" borderId="13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vertical="top"/>
    </xf>
    <xf numFmtId="166" fontId="31" fillId="0" borderId="10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0" fillId="25" borderId="0" xfId="0" applyFont="1" applyFill="1" applyBorder="1" applyAlignment="1">
      <alignment horizontal="left" vertical="top" wrapText="1"/>
    </xf>
    <xf numFmtId="0" fontId="121" fillId="25" borderId="0" xfId="0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7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120" fillId="25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49" fontId="0" fillId="0" borderId="20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94" fillId="0" borderId="0" xfId="0" applyFont="1" applyBorder="1" applyAlignment="1">
      <alignment horizontal="left"/>
    </xf>
    <xf numFmtId="49" fontId="13" fillId="0" borderId="10" xfId="0" applyNumberFormat="1" applyFont="1" applyBorder="1" applyAlignment="1">
      <alignment horizontal="center" vertical="top" wrapText="1"/>
    </xf>
    <xf numFmtId="0" fontId="13" fillId="25" borderId="10" xfId="0" applyFont="1" applyFill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left" vertical="top"/>
    </xf>
    <xf numFmtId="2" fontId="2" fillId="25" borderId="20" xfId="0" applyNumberFormat="1" applyFont="1" applyFill="1" applyBorder="1" applyAlignment="1">
      <alignment horizontal="left" vertical="top" wrapText="1"/>
    </xf>
    <xf numFmtId="2" fontId="2" fillId="0" borderId="20" xfId="0" applyNumberFormat="1" applyFont="1" applyBorder="1" applyAlignment="1">
      <alignment horizontal="left" vertical="center"/>
    </xf>
    <xf numFmtId="2" fontId="124" fillId="0" borderId="20" xfId="0" applyNumberFormat="1" applyFont="1" applyBorder="1" applyAlignment="1">
      <alignment horizontal="left" vertical="top"/>
    </xf>
    <xf numFmtId="2" fontId="122" fillId="0" borderId="20" xfId="0" applyNumberFormat="1" applyFont="1" applyBorder="1" applyAlignment="1">
      <alignment horizontal="left" vertical="top"/>
    </xf>
    <xf numFmtId="164" fontId="2" fillId="0" borderId="20" xfId="0" applyNumberFormat="1" applyFont="1" applyBorder="1" applyAlignment="1">
      <alignment horizontal="left" vertical="top"/>
    </xf>
    <xf numFmtId="164" fontId="2" fillId="25" borderId="20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/>
    </xf>
    <xf numFmtId="49" fontId="30" fillId="0" borderId="0" xfId="0" applyNumberFormat="1" applyFont="1" applyBorder="1" applyAlignment="1">
      <alignment horizontal="left"/>
    </xf>
    <xf numFmtId="164" fontId="7" fillId="0" borderId="20" xfId="0" applyNumberFormat="1" applyFont="1" applyBorder="1" applyAlignment="1">
      <alignment horizontal="left" vertical="top"/>
    </xf>
    <xf numFmtId="164" fontId="123" fillId="0" borderId="20" xfId="0" applyNumberFormat="1" applyFont="1" applyBorder="1" applyAlignment="1">
      <alignment horizontal="left" vertical="top"/>
    </xf>
    <xf numFmtId="177" fontId="23" fillId="0" borderId="20" xfId="0" applyNumberFormat="1" applyFont="1" applyBorder="1" applyAlignment="1">
      <alignment horizontal="left" vertical="top"/>
    </xf>
    <xf numFmtId="166" fontId="23" fillId="0" borderId="20" xfId="0" applyNumberFormat="1" applyFont="1" applyBorder="1" applyAlignment="1">
      <alignment horizontal="left" vertical="top"/>
    </xf>
    <xf numFmtId="164" fontId="23" fillId="0" borderId="2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 wrapText="1" shrinkToFit="1"/>
    </xf>
    <xf numFmtId="0" fontId="101" fillId="0" borderId="0" xfId="0" applyFont="1" applyAlignment="1">
      <alignment/>
    </xf>
    <xf numFmtId="0" fontId="6" fillId="0" borderId="0" xfId="0" applyFont="1" applyBorder="1" applyAlignment="1">
      <alignment/>
    </xf>
    <xf numFmtId="0" fontId="125" fillId="0" borderId="10" xfId="0" applyFont="1" applyBorder="1" applyAlignment="1">
      <alignment vertical="top" wrapText="1" shrinkToFit="1"/>
    </xf>
    <xf numFmtId="0" fontId="41" fillId="0" borderId="10" xfId="0" applyFont="1" applyBorder="1" applyAlignment="1">
      <alignment horizontal="center" vertical="top" wrapText="1"/>
    </xf>
    <xf numFmtId="0" fontId="125" fillId="0" borderId="10" xfId="0" applyFont="1" applyBorder="1" applyAlignment="1">
      <alignment horizontal="center" vertical="top" wrapText="1" shrinkToFit="1"/>
    </xf>
    <xf numFmtId="0" fontId="77" fillId="0" borderId="10" xfId="0" applyFont="1" applyBorder="1" applyAlignment="1">
      <alignment horizontal="center" vertical="top" wrapText="1" shrinkToFit="1"/>
    </xf>
    <xf numFmtId="0" fontId="6" fillId="0" borderId="10" xfId="0" applyFont="1" applyFill="1" applyBorder="1" applyAlignment="1">
      <alignment horizontal="left" vertical="top" wrapText="1"/>
    </xf>
    <xf numFmtId="0" fontId="63" fillId="0" borderId="10" xfId="53" applyFont="1" applyBorder="1" applyAlignment="1">
      <alignment horizontal="center" vertical="top" wrapText="1"/>
      <protection/>
    </xf>
    <xf numFmtId="0" fontId="63" fillId="0" borderId="10" xfId="0" applyFont="1" applyBorder="1" applyAlignment="1">
      <alignment horizontal="center" vertical="top" wrapText="1" shrinkToFit="1"/>
    </xf>
    <xf numFmtId="0" fontId="63" fillId="0" borderId="10" xfId="53" applyFont="1" applyBorder="1" applyAlignment="1">
      <alignment vertical="top" wrapText="1"/>
      <protection/>
    </xf>
    <xf numFmtId="49" fontId="63" fillId="0" borderId="10" xfId="53" applyNumberFormat="1" applyFont="1" applyBorder="1" applyAlignment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 shrinkToFit="1"/>
    </xf>
    <xf numFmtId="0" fontId="41" fillId="0" borderId="10" xfId="0" applyFont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center" vertical="top"/>
    </xf>
    <xf numFmtId="0" fontId="125" fillId="0" borderId="10" xfId="0" applyFont="1" applyBorder="1" applyAlignment="1">
      <alignment horizontal="center" vertical="top" wrapText="1"/>
    </xf>
    <xf numFmtId="2" fontId="30" fillId="0" borderId="10" xfId="0" applyNumberFormat="1" applyFont="1" applyBorder="1" applyAlignment="1">
      <alignment vertical="top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center" vertical="top"/>
    </xf>
    <xf numFmtId="0" fontId="101" fillId="0" borderId="0" xfId="0" applyFont="1" applyAlignment="1">
      <alignment/>
    </xf>
    <xf numFmtId="0" fontId="6" fillId="0" borderId="0" xfId="0" applyFont="1" applyAlignment="1">
      <alignment horizontal="right" wrapText="1" shrinkToFit="1"/>
    </xf>
    <xf numFmtId="0" fontId="102" fillId="0" borderId="10" xfId="0" applyFont="1" applyBorder="1" applyAlignment="1">
      <alignment horizontal="center" vertical="top"/>
    </xf>
    <xf numFmtId="2" fontId="1" fillId="0" borderId="0" xfId="0" applyNumberFormat="1" applyFont="1" applyAlignment="1">
      <alignment horizontal="left" vertical="top"/>
    </xf>
    <xf numFmtId="49" fontId="102" fillId="0" borderId="10" xfId="0" applyNumberFormat="1" applyFont="1" applyBorder="1" applyAlignment="1">
      <alignment horizontal="center" vertical="top"/>
    </xf>
    <xf numFmtId="0" fontId="102" fillId="0" borderId="10" xfId="0" applyFont="1" applyBorder="1" applyAlignment="1">
      <alignment vertical="top" wrapText="1" shrinkToFit="1"/>
    </xf>
    <xf numFmtId="2" fontId="1" fillId="0" borderId="0" xfId="0" applyNumberFormat="1" applyFont="1" applyAlignment="1">
      <alignment vertical="top"/>
    </xf>
    <xf numFmtId="49" fontId="74" fillId="0" borderId="10" xfId="0" applyNumberFormat="1" applyFont="1" applyBorder="1" applyAlignment="1">
      <alignment horizontal="center" vertical="top"/>
    </xf>
    <xf numFmtId="0" fontId="74" fillId="0" borderId="10" xfId="0" applyFont="1" applyBorder="1" applyAlignment="1">
      <alignment vertical="top" wrapText="1" shrinkToFit="1"/>
    </xf>
    <xf numFmtId="49" fontId="1" fillId="0" borderId="0" xfId="0" applyNumberFormat="1" applyFont="1" applyBorder="1" applyAlignment="1">
      <alignment vertical="top"/>
    </xf>
    <xf numFmtId="49" fontId="102" fillId="0" borderId="0" xfId="0" applyNumberFormat="1" applyFont="1" applyFill="1" applyBorder="1" applyAlignment="1">
      <alignment horizontal="left" vertical="top" wrapText="1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0" fontId="18" fillId="0" borderId="10" xfId="0" applyFont="1" applyFill="1" applyBorder="1" applyAlignment="1">
      <alignment vertical="top" wrapText="1"/>
    </xf>
    <xf numFmtId="49" fontId="102" fillId="0" borderId="10" xfId="53" applyNumberFormat="1" applyFont="1" applyBorder="1" applyAlignment="1">
      <alignment horizontal="center" vertical="top"/>
      <protection/>
    </xf>
    <xf numFmtId="0" fontId="102" fillId="0" borderId="10" xfId="53" applyFont="1" applyBorder="1" applyAlignment="1">
      <alignment vertical="top" wrapText="1"/>
      <protection/>
    </xf>
    <xf numFmtId="164" fontId="102" fillId="0" borderId="10" xfId="53" applyNumberFormat="1" applyFont="1" applyBorder="1" applyAlignment="1">
      <alignment horizontal="center" vertical="top" wrapText="1"/>
      <protection/>
    </xf>
    <xf numFmtId="49" fontId="74" fillId="0" borderId="10" xfId="53" applyNumberFormat="1" applyFont="1" applyBorder="1" applyAlignment="1">
      <alignment horizontal="center" vertical="top"/>
      <protection/>
    </xf>
    <xf numFmtId="0" fontId="74" fillId="0" borderId="10" xfId="53" applyFont="1" applyBorder="1" applyAlignment="1">
      <alignment vertical="top" wrapText="1"/>
      <protection/>
    </xf>
    <xf numFmtId="164" fontId="74" fillId="0" borderId="10" xfId="0" applyNumberFormat="1" applyFont="1" applyBorder="1" applyAlignment="1">
      <alignment horizontal="center" vertical="top" wrapText="1" shrinkToFit="1"/>
    </xf>
    <xf numFmtId="177" fontId="1" fillId="0" borderId="0" xfId="0" applyNumberFormat="1" applyFont="1" applyAlignment="1">
      <alignment vertical="top"/>
    </xf>
    <xf numFmtId="164" fontId="102" fillId="0" borderId="10" xfId="0" applyNumberFormat="1" applyFont="1" applyBorder="1" applyAlignment="1">
      <alignment horizontal="center" vertical="top"/>
    </xf>
    <xf numFmtId="10" fontId="1" fillId="0" borderId="0" xfId="0" applyNumberFormat="1" applyFont="1" applyAlignment="1">
      <alignment vertical="top"/>
    </xf>
    <xf numFmtId="49" fontId="6" fillId="0" borderId="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125" fillId="0" borderId="10" xfId="0" applyNumberFormat="1" applyFont="1" applyBorder="1" applyAlignment="1">
      <alignment vertical="top" wrapText="1" shrinkToFit="1"/>
    </xf>
    <xf numFmtId="49" fontId="125" fillId="0" borderId="10" xfId="0" applyNumberFormat="1" applyFont="1" applyBorder="1" applyAlignment="1">
      <alignment horizontal="center" vertical="top" wrapText="1" shrinkToFit="1"/>
    </xf>
    <xf numFmtId="49" fontId="77" fillId="0" borderId="10" xfId="0" applyNumberFormat="1" applyFont="1" applyBorder="1" applyAlignment="1">
      <alignment vertical="top" wrapText="1" shrinkToFit="1"/>
    </xf>
    <xf numFmtId="49" fontId="77" fillId="0" borderId="10" xfId="0" applyNumberFormat="1" applyFont="1" applyBorder="1" applyAlignment="1">
      <alignment horizontal="center" vertical="top" wrapText="1" shrinkToFit="1"/>
    </xf>
    <xf numFmtId="49" fontId="77" fillId="0" borderId="10" xfId="0" applyNumberFormat="1" applyFont="1" applyBorder="1" applyAlignment="1">
      <alignment horizontal="left" vertical="top" wrapText="1" shrinkToFit="1"/>
    </xf>
    <xf numFmtId="49" fontId="77" fillId="0" borderId="10" xfId="0" applyNumberFormat="1" applyFont="1" applyBorder="1" applyAlignment="1">
      <alignment vertical="top" wrapText="1"/>
    </xf>
    <xf numFmtId="49" fontId="77" fillId="24" borderId="10" xfId="0" applyNumberFormat="1" applyFont="1" applyFill="1" applyBorder="1" applyAlignment="1">
      <alignment horizontal="center" vertical="top" wrapText="1"/>
    </xf>
    <xf numFmtId="49" fontId="75" fillId="0" borderId="10" xfId="0" applyNumberFormat="1" applyFont="1" applyBorder="1" applyAlignment="1">
      <alignment vertical="top" wrapText="1" shrinkToFit="1"/>
    </xf>
    <xf numFmtId="49" fontId="75" fillId="0" borderId="10" xfId="0" applyNumberFormat="1" applyFont="1" applyBorder="1" applyAlignment="1">
      <alignment horizontal="center" vertical="top" wrapText="1" shrinkToFit="1"/>
    </xf>
    <xf numFmtId="0" fontId="12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9" fillId="0" borderId="10" xfId="0" applyFont="1" applyFill="1" applyBorder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177" fontId="0" fillId="0" borderId="0" xfId="0" applyNumberFormat="1" applyFont="1" applyAlignment="1">
      <alignment/>
    </xf>
    <xf numFmtId="0" fontId="69" fillId="0" borderId="10" xfId="0" applyFont="1" applyBorder="1" applyAlignment="1">
      <alignment wrapText="1"/>
    </xf>
    <xf numFmtId="0" fontId="70" fillId="0" borderId="10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49" fontId="125" fillId="2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8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4" fontId="125" fillId="0" borderId="10" xfId="0" applyNumberFormat="1" applyFont="1" applyBorder="1" applyAlignment="1">
      <alignment horizontal="center" vertical="top" wrapText="1" shrinkToFit="1"/>
    </xf>
    <xf numFmtId="164" fontId="41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center" vertical="top"/>
    </xf>
    <xf numFmtId="164" fontId="30" fillId="0" borderId="10" xfId="0" applyNumberFormat="1" applyFont="1" applyBorder="1" applyAlignment="1">
      <alignment horizontal="center" vertical="top"/>
    </xf>
    <xf numFmtId="164" fontId="63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 shrinkToFit="1"/>
    </xf>
    <xf numFmtId="164" fontId="63" fillId="0" borderId="10" xfId="0" applyNumberFormat="1" applyFont="1" applyBorder="1" applyAlignment="1">
      <alignment horizontal="center" vertical="top" wrapText="1" shrinkToFit="1"/>
    </xf>
    <xf numFmtId="164" fontId="63" fillId="0" borderId="10" xfId="0" applyNumberFormat="1" applyFont="1" applyBorder="1" applyAlignment="1">
      <alignment horizontal="center" vertical="top"/>
    </xf>
    <xf numFmtId="164" fontId="102" fillId="0" borderId="10" xfId="0" applyNumberFormat="1" applyFont="1" applyBorder="1" applyAlignment="1">
      <alignment horizontal="center" vertical="top" wrapText="1" shrinkToFit="1"/>
    </xf>
    <xf numFmtId="164" fontId="31" fillId="0" borderId="10" xfId="53" applyNumberFormat="1" applyFont="1" applyBorder="1" applyAlignment="1">
      <alignment horizontal="center" vertical="top" wrapText="1"/>
      <protection/>
    </xf>
    <xf numFmtId="164" fontId="74" fillId="0" borderId="10" xfId="53" applyNumberFormat="1" applyFont="1" applyBorder="1" applyAlignment="1">
      <alignment horizontal="center" vertical="top" wrapText="1"/>
      <protection/>
    </xf>
    <xf numFmtId="164" fontId="12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164" fontId="70" fillId="0" borderId="10" xfId="0" applyNumberFormat="1" applyFont="1" applyBorder="1" applyAlignment="1">
      <alignment vertical="top"/>
    </xf>
    <xf numFmtId="164" fontId="75" fillId="0" borderId="10" xfId="0" applyNumberFormat="1" applyFont="1" applyBorder="1" applyAlignment="1">
      <alignment vertical="top"/>
    </xf>
    <xf numFmtId="49" fontId="41" fillId="0" borderId="10" xfId="0" applyNumberFormat="1" applyFont="1" applyBorder="1" applyAlignment="1">
      <alignment vertical="top" wrapText="1" shrinkToFit="1"/>
    </xf>
    <xf numFmtId="49" fontId="41" fillId="0" borderId="10" xfId="0" applyNumberFormat="1" applyFont="1" applyBorder="1" applyAlignment="1">
      <alignment horizontal="center" vertical="top" wrapText="1" shrinkToFit="1"/>
    </xf>
    <xf numFmtId="164" fontId="41" fillId="0" borderId="10" xfId="0" applyNumberFormat="1" applyFont="1" applyBorder="1" applyAlignment="1">
      <alignment vertical="top"/>
    </xf>
    <xf numFmtId="49" fontId="30" fillId="0" borderId="10" xfId="0" applyNumberFormat="1" applyFont="1" applyBorder="1" applyAlignment="1">
      <alignment vertical="top" wrapText="1" shrinkToFit="1"/>
    </xf>
    <xf numFmtId="49" fontId="30" fillId="0" borderId="10" xfId="0" applyNumberFormat="1" applyFont="1" applyBorder="1" applyAlignment="1">
      <alignment horizontal="center" vertical="top" wrapText="1" shrinkToFit="1"/>
    </xf>
    <xf numFmtId="164" fontId="30" fillId="0" borderId="10" xfId="0" applyNumberFormat="1" applyFont="1" applyBorder="1" applyAlignment="1">
      <alignment vertical="top"/>
    </xf>
    <xf numFmtId="49" fontId="13" fillId="0" borderId="10" xfId="0" applyNumberFormat="1" applyFont="1" applyBorder="1" applyAlignment="1">
      <alignment horizontal="left" vertical="top" wrapText="1" shrinkToFit="1"/>
    </xf>
    <xf numFmtId="49" fontId="30" fillId="0" borderId="10" xfId="0" applyNumberFormat="1" applyFont="1" applyBorder="1" applyAlignment="1">
      <alignment horizontal="left" vertical="top" wrapText="1" shrinkToFit="1"/>
    </xf>
    <xf numFmtId="164" fontId="30" fillId="0" borderId="10" xfId="0" applyNumberFormat="1" applyFont="1" applyBorder="1" applyAlignment="1">
      <alignment horizontal="right" vertical="top"/>
    </xf>
    <xf numFmtId="49" fontId="30" fillId="0" borderId="10" xfId="0" applyNumberFormat="1" applyFont="1" applyBorder="1" applyAlignment="1">
      <alignment vertical="top" wrapText="1"/>
    </xf>
    <xf numFmtId="49" fontId="30" fillId="24" borderId="10" xfId="0" applyNumberFormat="1" applyFont="1" applyFill="1" applyBorder="1" applyAlignment="1">
      <alignment horizontal="center" vertical="top" wrapText="1"/>
    </xf>
    <xf numFmtId="49" fontId="41" fillId="24" borderId="10" xfId="0" applyNumberFormat="1" applyFont="1" applyFill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right" vertical="top"/>
    </xf>
    <xf numFmtId="164" fontId="41" fillId="0" borderId="10" xfId="0" applyNumberFormat="1" applyFont="1" applyBorder="1" applyAlignment="1">
      <alignment horizontal="right" vertical="top"/>
    </xf>
    <xf numFmtId="49" fontId="7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27" fillId="0" borderId="10" xfId="0" applyFont="1" applyBorder="1" applyAlignment="1">
      <alignment horizontal="center" vertical="top"/>
    </xf>
    <xf numFmtId="0" fontId="128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0" xfId="0" applyNumberFormat="1" applyFont="1" applyBorder="1" applyAlignment="1">
      <alignment vertical="top" wrapText="1" shrinkToFit="1"/>
    </xf>
    <xf numFmtId="49" fontId="41" fillId="0" borderId="10" xfId="0" applyNumberFormat="1" applyFont="1" applyBorder="1" applyAlignment="1">
      <alignment vertical="top" wrapText="1"/>
    </xf>
    <xf numFmtId="49" fontId="70" fillId="0" borderId="10" xfId="0" applyNumberFormat="1" applyFont="1" applyBorder="1" applyAlignment="1">
      <alignment vertical="top" wrapText="1" shrinkToFit="1"/>
    </xf>
    <xf numFmtId="49" fontId="70" fillId="0" borderId="10" xfId="0" applyNumberFormat="1" applyFont="1" applyBorder="1" applyAlignment="1">
      <alignment horizontal="center" vertical="top" wrapText="1" shrinkToFit="1"/>
    </xf>
    <xf numFmtId="164" fontId="125" fillId="0" borderId="10" xfId="0" applyNumberFormat="1" applyFont="1" applyBorder="1" applyAlignment="1">
      <alignment vertical="top"/>
    </xf>
    <xf numFmtId="164" fontId="77" fillId="0" borderId="10" xfId="0" applyNumberFormat="1" applyFont="1" applyBorder="1" applyAlignment="1">
      <alignment vertical="top"/>
    </xf>
    <xf numFmtId="164" fontId="77" fillId="0" borderId="10" xfId="0" applyNumberFormat="1" applyFont="1" applyBorder="1" applyAlignment="1">
      <alignment horizontal="right" vertical="top"/>
    </xf>
    <xf numFmtId="164" fontId="125" fillId="0" borderId="10" xfId="0" applyNumberFormat="1" applyFont="1" applyBorder="1" applyAlignment="1">
      <alignment horizontal="right" vertical="top"/>
    </xf>
    <xf numFmtId="164" fontId="70" fillId="0" borderId="10" xfId="0" applyNumberFormat="1" applyFont="1" applyBorder="1" applyAlignment="1">
      <alignment horizontal="center" vertical="top"/>
    </xf>
    <xf numFmtId="164" fontId="69" fillId="0" borderId="10" xfId="0" applyNumberFormat="1" applyFont="1" applyBorder="1" applyAlignment="1">
      <alignment horizontal="center"/>
    </xf>
    <xf numFmtId="164" fontId="69" fillId="0" borderId="10" xfId="0" applyNumberFormat="1" applyFont="1" applyBorder="1" applyAlignment="1">
      <alignment horizontal="center" vertical="top"/>
    </xf>
    <xf numFmtId="164" fontId="70" fillId="0" borderId="10" xfId="0" applyNumberFormat="1" applyFont="1" applyBorder="1" applyAlignment="1">
      <alignment horizontal="center"/>
    </xf>
    <xf numFmtId="164" fontId="70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49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top" wrapText="1" shrinkToFit="1"/>
    </xf>
    <xf numFmtId="0" fontId="41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0" fillId="0" borderId="0" xfId="0" applyAlignment="1">
      <alignment/>
    </xf>
    <xf numFmtId="49" fontId="63" fillId="0" borderId="10" xfId="0" applyNumberFormat="1" applyFont="1" applyFill="1" applyBorder="1" applyAlignment="1">
      <alignment horizontal="center" vertical="top" shrinkToFit="1"/>
    </xf>
    <xf numFmtId="0" fontId="6" fillId="0" borderId="0" xfId="0" applyFont="1" applyBorder="1" applyAlignment="1">
      <alignment horizontal="right" vertical="top" wrapText="1"/>
    </xf>
    <xf numFmtId="164" fontId="69" fillId="0" borderId="12" xfId="0" applyNumberFormat="1" applyFont="1" applyBorder="1" applyAlignment="1">
      <alignment horizontal="center" vertical="top" wrapText="1"/>
    </xf>
    <xf numFmtId="0" fontId="91" fillId="0" borderId="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94" fillId="0" borderId="10" xfId="0" applyFont="1" applyBorder="1" applyAlignment="1">
      <alignment vertical="top"/>
    </xf>
    <xf numFmtId="2" fontId="122" fillId="25" borderId="20" xfId="0" applyNumberFormat="1" applyFont="1" applyFill="1" applyBorder="1" applyAlignment="1">
      <alignment horizontal="left" vertical="top" wrapText="1"/>
    </xf>
    <xf numFmtId="177" fontId="122" fillId="0" borderId="20" xfId="0" applyNumberFormat="1" applyFont="1" applyBorder="1" applyAlignment="1">
      <alignment horizontal="left" vertical="top"/>
    </xf>
    <xf numFmtId="0" fontId="91" fillId="0" borderId="0" xfId="0" applyFont="1" applyBorder="1" applyAlignment="1">
      <alignment horizontal="left" vertical="top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vertical="top" wrapText="1" shrinkToFit="1"/>
    </xf>
    <xf numFmtId="164" fontId="18" fillId="0" borderId="10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70" fillId="0" borderId="0" xfId="0" applyFont="1" applyAlignment="1">
      <alignment horizontal="center" vertical="top"/>
    </xf>
    <xf numFmtId="0" fontId="6" fillId="0" borderId="0" xfId="0" applyFont="1" applyAlignment="1">
      <alignment horizontal="left" wrapText="1" shrinkToFit="1"/>
    </xf>
    <xf numFmtId="0" fontId="6" fillId="0" borderId="0" xfId="0" applyFont="1" applyAlignment="1">
      <alignment horizontal="left"/>
    </xf>
    <xf numFmtId="0" fontId="82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49" fontId="70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horizontal="center" wrapText="1"/>
    </xf>
    <xf numFmtId="0" fontId="69" fillId="0" borderId="0" xfId="0" applyFont="1" applyAlignment="1">
      <alignment wrapText="1"/>
    </xf>
    <xf numFmtId="0" fontId="82" fillId="0" borderId="0" xfId="0" applyFont="1" applyBorder="1" applyAlignment="1">
      <alignment horizontal="center" wrapText="1"/>
    </xf>
    <xf numFmtId="0" fontId="79" fillId="0" borderId="0" xfId="0" applyFont="1" applyAlignment="1">
      <alignment wrapText="1"/>
    </xf>
    <xf numFmtId="49" fontId="82" fillId="0" borderId="0" xfId="0" applyNumberFormat="1" applyFont="1" applyAlignment="1">
      <alignment horizontal="center" vertical="justify" wrapText="1" shrinkToFit="1"/>
    </xf>
    <xf numFmtId="0" fontId="79" fillId="0" borderId="0" xfId="0" applyFont="1" applyAlignment="1">
      <alignment/>
    </xf>
    <xf numFmtId="164" fontId="41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center" wrapText="1" shrinkToFit="1"/>
    </xf>
    <xf numFmtId="0" fontId="30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70" fillId="0" borderId="0" xfId="0" applyFont="1" applyAlignment="1">
      <alignment horizontal="center" vertical="center" wrapText="1" shrinkToFit="1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center" vertical="center" wrapText="1" shrinkToFit="1"/>
    </xf>
    <xf numFmtId="0" fontId="71" fillId="0" borderId="0" xfId="0" applyFont="1" applyAlignment="1">
      <alignment/>
    </xf>
    <xf numFmtId="49" fontId="70" fillId="0" borderId="10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69" fillId="0" borderId="13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70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wrapText="1" shrinkToFit="1"/>
    </xf>
    <xf numFmtId="49" fontId="41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49" fontId="3" fillId="0" borderId="18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5" fillId="0" borderId="12" xfId="0" applyFont="1" applyBorder="1" applyAlignment="1">
      <alignment vertical="center" wrapText="1"/>
    </xf>
    <xf numFmtId="0" fontId="45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49" fontId="38" fillId="0" borderId="12" xfId="0" applyNumberFormat="1" applyFont="1" applyBorder="1" applyAlignment="1">
      <alignment vertical="center" wrapText="1" shrinkToFit="1"/>
    </xf>
    <xf numFmtId="0" fontId="46" fillId="0" borderId="24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47" fillId="0" borderId="24" xfId="0" applyFont="1" applyBorder="1" applyAlignment="1">
      <alignment vertical="center"/>
    </xf>
    <xf numFmtId="0" fontId="32" fillId="0" borderId="12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 shrinkToFit="1"/>
    </xf>
    <xf numFmtId="49" fontId="3" fillId="0" borderId="20" xfId="0" applyNumberFormat="1" applyFont="1" applyBorder="1" applyAlignment="1">
      <alignment horizontal="center" vertical="center" wrapText="1" shrinkToFit="1"/>
    </xf>
    <xf numFmtId="49" fontId="3" fillId="0" borderId="27" xfId="0" applyNumberFormat="1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0" fontId="26" fillId="0" borderId="18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9" fontId="13" fillId="0" borderId="0" xfId="0" applyNumberFormat="1" applyFont="1" applyAlignment="1">
      <alignment horizontal="center" wrapText="1"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49" fontId="0" fillId="0" borderId="19" xfId="0" applyNumberFormat="1" applyBorder="1" applyAlignment="1">
      <alignment horizontal="center"/>
    </xf>
    <xf numFmtId="49" fontId="70" fillId="0" borderId="0" xfId="0" applyNumberFormat="1" applyFont="1" applyAlignment="1">
      <alignment horizontal="center" wrapText="1" shrinkToFit="1"/>
    </xf>
    <xf numFmtId="49" fontId="7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wrapText="1" shrinkToFit="1"/>
    </xf>
    <xf numFmtId="49" fontId="6" fillId="0" borderId="0" xfId="0" applyNumberFormat="1" applyFont="1" applyAlignment="1">
      <alignment horizontal="right" wrapText="1" shrinkToFit="1"/>
    </xf>
    <xf numFmtId="0" fontId="0" fillId="0" borderId="0" xfId="0" applyAlignment="1">
      <alignment horizontal="right"/>
    </xf>
    <xf numFmtId="49" fontId="70" fillId="0" borderId="0" xfId="0" applyNumberFormat="1" applyFont="1" applyBorder="1" applyAlignment="1">
      <alignment horizontal="center" wrapText="1" shrinkToFit="1"/>
    </xf>
    <xf numFmtId="0" fontId="25" fillId="0" borderId="10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  <xf numFmtId="0" fontId="69" fillId="0" borderId="0" xfId="0" applyFont="1" applyBorder="1" applyAlignment="1">
      <alignment horizontal="right" wrapText="1"/>
    </xf>
    <xf numFmtId="0" fontId="71" fillId="0" borderId="0" xfId="0" applyFont="1" applyBorder="1" applyAlignment="1">
      <alignment horizontal="right" wrapText="1"/>
    </xf>
    <xf numFmtId="49" fontId="70" fillId="0" borderId="0" xfId="0" applyNumberFormat="1" applyFont="1" applyBorder="1" applyAlignment="1">
      <alignment horizontal="center" vertical="top"/>
    </xf>
    <xf numFmtId="0" fontId="71" fillId="0" borderId="0" xfId="0" applyFont="1" applyBorder="1" applyAlignment="1">
      <alignment vertical="top"/>
    </xf>
    <xf numFmtId="49" fontId="70" fillId="0" borderId="0" xfId="0" applyNumberFormat="1" applyFont="1" applyBorder="1" applyAlignment="1">
      <alignment horizontal="center" vertical="top" wrapText="1" shrinkToFit="1"/>
    </xf>
    <xf numFmtId="0" fontId="70" fillId="0" borderId="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9" fillId="0" borderId="0" xfId="0" applyFont="1" applyAlignment="1">
      <alignment vertical="top" wrapText="1"/>
    </xf>
    <xf numFmtId="0" fontId="71" fillId="0" borderId="0" xfId="0" applyFont="1" applyAlignment="1">
      <alignment wrapText="1"/>
    </xf>
    <xf numFmtId="0" fontId="1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9" fillId="0" borderId="13" xfId="0" applyNumberFormat="1" applyFont="1" applyBorder="1" applyAlignment="1">
      <alignment horizontal="center" vertical="top" wrapText="1" shrinkToFit="1"/>
    </xf>
    <xf numFmtId="49" fontId="19" fillId="0" borderId="18" xfId="0" applyNumberFormat="1" applyFont="1" applyBorder="1" applyAlignment="1">
      <alignment horizontal="center" vertical="top" wrapText="1" shrinkToFit="1"/>
    </xf>
    <xf numFmtId="49" fontId="28" fillId="0" borderId="0" xfId="0" applyNumberFormat="1" applyFont="1" applyAlignment="1">
      <alignment horizontal="center"/>
    </xf>
    <xf numFmtId="49" fontId="19" fillId="0" borderId="25" xfId="0" applyNumberFormat="1" applyFont="1" applyBorder="1" applyAlignment="1">
      <alignment horizontal="center" vertical="top" wrapText="1" shrinkToFit="1"/>
    </xf>
    <xf numFmtId="49" fontId="19" fillId="0" borderId="20" xfId="0" applyNumberFormat="1" applyFont="1" applyBorder="1" applyAlignment="1">
      <alignment horizontal="center" vertical="top" wrapText="1" shrinkToFit="1"/>
    </xf>
    <xf numFmtId="0" fontId="19" fillId="0" borderId="13" xfId="0" applyFont="1" applyBorder="1" applyAlignment="1">
      <alignment horizontal="center" vertical="top" wrapText="1" shrinkToFit="1"/>
    </xf>
    <xf numFmtId="0" fontId="7" fillId="0" borderId="18" xfId="0" applyFont="1" applyBorder="1" applyAlignment="1">
      <alignment horizontal="center" vertical="top" wrapText="1" shrinkToFit="1"/>
    </xf>
    <xf numFmtId="49" fontId="18" fillId="0" borderId="19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2" fillId="0" borderId="11" xfId="0" applyFont="1" applyBorder="1" applyAlignment="1">
      <alignment horizontal="center" vertical="top" wrapText="1" shrinkToFit="1"/>
    </xf>
    <xf numFmtId="0" fontId="19" fillId="0" borderId="10" xfId="0" applyFont="1" applyBorder="1" applyAlignment="1">
      <alignment horizontal="center" vertical="top" wrapText="1" shrinkToFit="1"/>
    </xf>
    <xf numFmtId="0" fontId="19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96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2013%20&#1075;&#1086;&#1076;&#1072;\&#1056;&#1077;&#1096;&#1077;&#1085;&#1080;&#1103;\&#1052;&#1072;&#1081;\&#1048;&#1089;&#1087;.&#1073;&#1102;&#1076;&#1078;.2012%20&#1075;&#1086;&#1076;&#1072;\&#1055;&#1088;&#1080;&#1083;.&#1082;%20&#1080;&#1089;&#1087;.2012%20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2014%20&#1075;&#1086;&#1076;&#1072;\&#1056;&#1077;&#1096;&#1077;&#1085;&#1080;&#1103;\&#1052;&#1072;&#1088;&#1090;\&#1050;&#1086;&#1087;&#1080;&#1103;%20&#1055;&#1088;&#1080;&#1083;&#1086;&#1078;&#1077;&#1085;&#1080;&#1103;%20&#1082;%20&#1088;&#1077;&#109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АД"/>
      <sheetName val="Доходы"/>
      <sheetName val="Вед"/>
      <sheetName val="Фун."/>
      <sheetName val="ГАИФД "/>
      <sheetName val="АДМ"/>
      <sheetName val="АИФД"/>
      <sheetName val="Нормат."/>
      <sheetName val="Межб.тр."/>
      <sheetName val="Инв.пр."/>
      <sheetName val="Платные"/>
      <sheetName val="Мун.усл"/>
      <sheetName val="5"/>
      <sheetName val="Фукц."/>
      <sheetName val="Ист.(12)"/>
      <sheetName val="9 (1)"/>
      <sheetName val="Цел.про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АД "/>
      <sheetName val="Доходы"/>
      <sheetName val="АДМ"/>
      <sheetName val="АИФД"/>
      <sheetName val="Нормат."/>
      <sheetName val="Межб.тр."/>
      <sheetName val="Вед(13-1)"/>
      <sheetName val="Инв.пр."/>
      <sheetName val="Платные"/>
      <sheetName val="Мун.усл"/>
      <sheetName val="5"/>
      <sheetName val="Фукц."/>
      <sheetName val="Фун.-1"/>
      <sheetName val="ГАИФД "/>
      <sheetName val="Ист.(13)"/>
      <sheetName val="9 (1)"/>
      <sheetName val="Цел.прог."/>
    </sheetNames>
    <sheetDataSet>
      <sheetData sheetId="6">
        <row r="13">
          <cell r="G13">
            <v>929.8</v>
          </cell>
        </row>
        <row r="17">
          <cell r="G17">
            <v>795.8000000000001</v>
          </cell>
        </row>
        <row r="23">
          <cell r="G23">
            <v>7023.1</v>
          </cell>
        </row>
        <row r="34">
          <cell r="G34">
            <v>9683.300000000001</v>
          </cell>
        </row>
        <row r="61">
          <cell r="G61">
            <v>847.6999999999999</v>
          </cell>
        </row>
        <row r="73">
          <cell r="G73">
            <v>541.3</v>
          </cell>
        </row>
        <row r="76">
          <cell r="G76">
            <v>69617.4</v>
          </cell>
        </row>
        <row r="96">
          <cell r="G96">
            <v>2482</v>
          </cell>
        </row>
        <row r="124">
          <cell r="G124">
            <v>25007.9</v>
          </cell>
        </row>
        <row r="151">
          <cell r="G151">
            <v>8445.3</v>
          </cell>
        </row>
        <row r="162">
          <cell r="G162">
            <v>9626.099999999999</v>
          </cell>
        </row>
        <row r="171">
          <cell r="G171">
            <v>99</v>
          </cell>
        </row>
        <row r="176">
          <cell r="G176">
            <v>204.7</v>
          </cell>
        </row>
        <row r="181">
          <cell r="G181">
            <v>10075.400000000001</v>
          </cell>
        </row>
        <row r="190">
          <cell r="G190">
            <v>1213.8</v>
          </cell>
        </row>
        <row r="195">
          <cell r="G195">
            <v>342.3</v>
          </cell>
        </row>
        <row r="199">
          <cell r="G199">
            <v>6428.599999999999</v>
          </cell>
        </row>
        <row r="228">
          <cell r="G228">
            <v>1440.9</v>
          </cell>
        </row>
        <row r="236">
          <cell r="G236">
            <v>798.7</v>
          </cell>
        </row>
        <row r="242">
          <cell r="G242">
            <v>100</v>
          </cell>
        </row>
        <row r="247">
          <cell r="G247">
            <v>1781.6999999999998</v>
          </cell>
        </row>
        <row r="267">
          <cell r="G267">
            <v>316.7</v>
          </cell>
        </row>
        <row r="275">
          <cell r="G275">
            <v>1105.8</v>
          </cell>
        </row>
        <row r="284">
          <cell r="G284">
            <v>1831.1</v>
          </cell>
        </row>
        <row r="295">
          <cell r="G295">
            <v>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SheetLayoutView="100" workbookViewId="0" topLeftCell="A1">
      <selection activeCell="A4" sqref="A4:E4"/>
    </sheetView>
  </sheetViews>
  <sheetFormatPr defaultColWidth="9.00390625" defaultRowHeight="12.75"/>
  <cols>
    <col min="1" max="1" width="69.125" style="0" customWidth="1"/>
    <col min="2" max="2" width="9.875" style="0" customWidth="1"/>
    <col min="3" max="3" width="20.25390625" style="0" customWidth="1"/>
    <col min="4" max="4" width="17.125" style="0" customWidth="1"/>
    <col min="5" max="5" width="18.75390625" style="0" customWidth="1"/>
    <col min="6" max="6" width="22.375" style="0" customWidth="1"/>
  </cols>
  <sheetData>
    <row r="1" spans="1:5" ht="18.75" customHeight="1">
      <c r="A1" s="680" t="s">
        <v>536</v>
      </c>
      <c r="B1" s="681"/>
      <c r="C1" s="681"/>
      <c r="D1" s="681"/>
      <c r="E1" s="681"/>
    </row>
    <row r="2" spans="1:5" ht="21" customHeight="1">
      <c r="A2" s="680" t="s">
        <v>994</v>
      </c>
      <c r="B2" s="681"/>
      <c r="C2" s="681"/>
      <c r="D2" s="681"/>
      <c r="E2" s="681"/>
    </row>
    <row r="3" spans="1:5" ht="11.25" customHeight="1">
      <c r="A3" s="8"/>
      <c r="B3" s="8"/>
      <c r="C3" s="8"/>
      <c r="D3" s="8"/>
      <c r="E3" s="8"/>
    </row>
    <row r="4" spans="1:5" ht="15.75">
      <c r="A4" s="676" t="s">
        <v>995</v>
      </c>
      <c r="B4" s="677"/>
      <c r="C4" s="677"/>
      <c r="D4" s="677"/>
      <c r="E4" s="677"/>
    </row>
    <row r="5" spans="1:5" ht="12" customHeight="1">
      <c r="A5" s="678"/>
      <c r="B5" s="679"/>
      <c r="C5" s="679"/>
      <c r="D5" s="679"/>
      <c r="E5" s="679"/>
    </row>
    <row r="6" spans="1:5" ht="17.25" customHeight="1">
      <c r="A6" s="8"/>
      <c r="B6" s="258"/>
      <c r="C6" s="516"/>
      <c r="D6" s="516"/>
      <c r="E6" s="594" t="s">
        <v>494</v>
      </c>
    </row>
    <row r="7" spans="1:5" ht="20.25" customHeight="1">
      <c r="A7" s="684" t="s">
        <v>378</v>
      </c>
      <c r="B7" s="683" t="s">
        <v>379</v>
      </c>
      <c r="C7" s="683"/>
      <c r="D7" s="688" t="s">
        <v>512</v>
      </c>
      <c r="E7" s="683" t="s">
        <v>380</v>
      </c>
    </row>
    <row r="8" spans="1:5" ht="62.25" customHeight="1">
      <c r="A8" s="684"/>
      <c r="B8" s="460" t="s">
        <v>381</v>
      </c>
      <c r="C8" s="460" t="s">
        <v>382</v>
      </c>
      <c r="D8" s="689"/>
      <c r="E8" s="683"/>
    </row>
    <row r="9" spans="1:5" ht="10.5" customHeight="1">
      <c r="A9" s="205">
        <v>1</v>
      </c>
      <c r="B9" s="205">
        <v>2</v>
      </c>
      <c r="C9" s="205">
        <v>3</v>
      </c>
      <c r="D9" s="205">
        <v>4</v>
      </c>
      <c r="E9" s="205">
        <v>5</v>
      </c>
    </row>
    <row r="10" spans="1:5" ht="17.25" customHeight="1">
      <c r="A10" s="517" t="s">
        <v>383</v>
      </c>
      <c r="B10" s="518"/>
      <c r="C10" s="518"/>
      <c r="D10" s="582">
        <f>D11+D18+D25+D42+D46+D63</f>
        <v>145795.42065</v>
      </c>
      <c r="E10" s="582">
        <f>E11+E18+E25+E42+E46+E63</f>
        <v>132903.3711</v>
      </c>
    </row>
    <row r="11" spans="1:5" ht="16.5" customHeight="1">
      <c r="A11" s="517" t="s">
        <v>384</v>
      </c>
      <c r="B11" s="519">
        <v>161</v>
      </c>
      <c r="C11" s="520"/>
      <c r="D11" s="582">
        <f>D12+D14+D16</f>
        <v>200.61065</v>
      </c>
      <c r="E11" s="582">
        <f>E12+E14+E16</f>
        <v>201.41065</v>
      </c>
    </row>
    <row r="12" spans="1:5" ht="31.5" customHeight="1">
      <c r="A12" s="521" t="s">
        <v>744</v>
      </c>
      <c r="B12" s="522">
        <v>161</v>
      </c>
      <c r="C12" s="376" t="s">
        <v>745</v>
      </c>
      <c r="D12" s="583">
        <f>D13</f>
        <v>28.5</v>
      </c>
      <c r="E12" s="583">
        <f>E13</f>
        <v>28.5</v>
      </c>
    </row>
    <row r="13" spans="1:5" ht="40.5" customHeight="1">
      <c r="A13" s="521" t="s">
        <v>746</v>
      </c>
      <c r="B13" s="523">
        <v>161</v>
      </c>
      <c r="C13" s="376" t="s">
        <v>747</v>
      </c>
      <c r="D13" s="583">
        <v>28.5</v>
      </c>
      <c r="E13" s="583">
        <v>28.5</v>
      </c>
    </row>
    <row r="14" spans="1:5" ht="30" customHeight="1">
      <c r="A14" s="521" t="s">
        <v>931</v>
      </c>
      <c r="B14" s="523">
        <v>161</v>
      </c>
      <c r="C14" s="376" t="s">
        <v>1000</v>
      </c>
      <c r="D14" s="583">
        <f>D15</f>
        <v>163.41065</v>
      </c>
      <c r="E14" s="583">
        <f>E15</f>
        <v>163.41065</v>
      </c>
    </row>
    <row r="15" spans="1:5" ht="40.5" customHeight="1">
      <c r="A15" s="521" t="s">
        <v>932</v>
      </c>
      <c r="B15" s="523">
        <v>161</v>
      </c>
      <c r="C15" s="376" t="s">
        <v>1001</v>
      </c>
      <c r="D15" s="583">
        <v>163.41065</v>
      </c>
      <c r="E15" s="583">
        <v>163.41065</v>
      </c>
    </row>
    <row r="16" spans="1:5" ht="27.75" customHeight="1">
      <c r="A16" s="521" t="s">
        <v>1005</v>
      </c>
      <c r="B16" s="523">
        <v>161</v>
      </c>
      <c r="C16" s="376" t="s">
        <v>1002</v>
      </c>
      <c r="D16" s="583">
        <f>D17</f>
        <v>8.7</v>
      </c>
      <c r="E16" s="583">
        <f>E17</f>
        <v>9.5</v>
      </c>
    </row>
    <row r="17" spans="1:5" ht="28.5" customHeight="1">
      <c r="A17" s="521" t="s">
        <v>1004</v>
      </c>
      <c r="B17" s="523">
        <v>161</v>
      </c>
      <c r="C17" s="376" t="s">
        <v>1003</v>
      </c>
      <c r="D17" s="583">
        <v>8.7</v>
      </c>
      <c r="E17" s="583">
        <v>9.5</v>
      </c>
    </row>
    <row r="18" spans="1:5" ht="32.25" customHeight="1">
      <c r="A18" s="517" t="s">
        <v>748</v>
      </c>
      <c r="B18" s="519">
        <v>166</v>
      </c>
      <c r="C18" s="520"/>
      <c r="D18" s="582">
        <f>D19+D22</f>
        <v>3208.1</v>
      </c>
      <c r="E18" s="582">
        <f>E19+E22</f>
        <v>3299.4316200000003</v>
      </c>
    </row>
    <row r="19" spans="1:5" ht="54" customHeight="1">
      <c r="A19" s="178" t="s">
        <v>925</v>
      </c>
      <c r="B19" s="523">
        <v>166</v>
      </c>
      <c r="C19" s="376" t="s">
        <v>749</v>
      </c>
      <c r="D19" s="583">
        <f>D20</f>
        <v>2645</v>
      </c>
      <c r="E19" s="583">
        <f>E20</f>
        <v>2724.22893</v>
      </c>
    </row>
    <row r="20" spans="1:5" ht="41.25" customHeight="1">
      <c r="A20" s="521" t="s">
        <v>750</v>
      </c>
      <c r="B20" s="523">
        <v>166</v>
      </c>
      <c r="C20" s="376" t="s">
        <v>751</v>
      </c>
      <c r="D20" s="583">
        <f>D21</f>
        <v>2645</v>
      </c>
      <c r="E20" s="583">
        <f>E21</f>
        <v>2724.22893</v>
      </c>
    </row>
    <row r="21" spans="1:5" ht="54.75" customHeight="1">
      <c r="A21" s="521" t="s">
        <v>935</v>
      </c>
      <c r="B21" s="523">
        <v>166</v>
      </c>
      <c r="C21" s="376" t="s">
        <v>752</v>
      </c>
      <c r="D21" s="583">
        <v>2645</v>
      </c>
      <c r="E21" s="583">
        <v>2724.22893</v>
      </c>
    </row>
    <row r="22" spans="1:5" ht="42" customHeight="1">
      <c r="A22" s="524" t="s">
        <v>918</v>
      </c>
      <c r="B22" s="523">
        <v>166</v>
      </c>
      <c r="C22" s="525" t="s">
        <v>753</v>
      </c>
      <c r="D22" s="583">
        <f>D23</f>
        <v>563.1</v>
      </c>
      <c r="E22" s="583">
        <f>E23</f>
        <v>575.20269</v>
      </c>
    </row>
    <row r="23" spans="1:5" ht="27.75" customHeight="1">
      <c r="A23" s="521" t="s">
        <v>754</v>
      </c>
      <c r="B23" s="522">
        <v>166</v>
      </c>
      <c r="C23" s="525" t="s">
        <v>755</v>
      </c>
      <c r="D23" s="583">
        <f>D24</f>
        <v>563.1</v>
      </c>
      <c r="E23" s="583">
        <f>E24</f>
        <v>575.20269</v>
      </c>
    </row>
    <row r="24" spans="1:5" ht="29.25" customHeight="1">
      <c r="A24" s="521" t="s">
        <v>20</v>
      </c>
      <c r="B24" s="522">
        <v>166</v>
      </c>
      <c r="C24" s="525" t="s">
        <v>21</v>
      </c>
      <c r="D24" s="583">
        <v>563.1</v>
      </c>
      <c r="E24" s="583">
        <v>575.20269</v>
      </c>
    </row>
    <row r="25" spans="1:5" ht="30.75" customHeight="1">
      <c r="A25" s="517" t="s">
        <v>464</v>
      </c>
      <c r="B25" s="519">
        <v>182</v>
      </c>
      <c r="C25" s="520"/>
      <c r="D25" s="582">
        <f>D26+D30+D32+D34+D39</f>
        <v>40208.21</v>
      </c>
      <c r="E25" s="582">
        <f>E26+E30+E32+E34+E39</f>
        <v>41549.925</v>
      </c>
    </row>
    <row r="26" spans="1:5" ht="15.75" customHeight="1">
      <c r="A26" s="521" t="s">
        <v>22</v>
      </c>
      <c r="B26" s="523">
        <v>182</v>
      </c>
      <c r="C26" s="376" t="s">
        <v>23</v>
      </c>
      <c r="D26" s="583">
        <f>D27+D28+D29</f>
        <v>14998</v>
      </c>
      <c r="E26" s="583">
        <f>E27+E28+E29</f>
        <v>15086.76241</v>
      </c>
    </row>
    <row r="27" spans="1:5" ht="54" customHeight="1">
      <c r="A27" s="521" t="s">
        <v>936</v>
      </c>
      <c r="B27" s="523">
        <v>182</v>
      </c>
      <c r="C27" s="376" t="s">
        <v>24</v>
      </c>
      <c r="D27" s="583">
        <v>14901</v>
      </c>
      <c r="E27" s="583">
        <v>14989.61457</v>
      </c>
    </row>
    <row r="28" spans="1:5" ht="70.5" customHeight="1">
      <c r="A28" s="521" t="s">
        <v>937</v>
      </c>
      <c r="B28" s="523">
        <v>182</v>
      </c>
      <c r="C28" s="376" t="s">
        <v>25</v>
      </c>
      <c r="D28" s="583">
        <v>59.3</v>
      </c>
      <c r="E28" s="583">
        <v>59.38624</v>
      </c>
    </row>
    <row r="29" spans="1:5" ht="29.25" customHeight="1">
      <c r="A29" s="521" t="s">
        <v>26</v>
      </c>
      <c r="B29" s="523">
        <v>182</v>
      </c>
      <c r="C29" s="376" t="s">
        <v>27</v>
      </c>
      <c r="D29" s="583">
        <v>37.7</v>
      </c>
      <c r="E29" s="583">
        <v>37.7616</v>
      </c>
    </row>
    <row r="30" spans="1:5" ht="16.5" customHeight="1">
      <c r="A30" s="521" t="s">
        <v>28</v>
      </c>
      <c r="B30" s="523">
        <v>182</v>
      </c>
      <c r="C30" s="526" t="s">
        <v>29</v>
      </c>
      <c r="D30" s="583">
        <f>D31</f>
        <v>0.01</v>
      </c>
      <c r="E30" s="583">
        <f>E31</f>
        <v>0.01606</v>
      </c>
    </row>
    <row r="31" spans="1:5" ht="15" customHeight="1">
      <c r="A31" s="521" t="s">
        <v>28</v>
      </c>
      <c r="B31" s="523">
        <v>182</v>
      </c>
      <c r="C31" s="526" t="s">
        <v>30</v>
      </c>
      <c r="D31" s="583">
        <v>0.01</v>
      </c>
      <c r="E31" s="583">
        <v>0.01606</v>
      </c>
    </row>
    <row r="32" spans="1:5" ht="16.5" customHeight="1">
      <c r="A32" s="521" t="s">
        <v>31</v>
      </c>
      <c r="B32" s="523">
        <v>182</v>
      </c>
      <c r="C32" s="376" t="s">
        <v>32</v>
      </c>
      <c r="D32" s="583">
        <f>D33</f>
        <v>1780.2</v>
      </c>
      <c r="E32" s="583">
        <f>E33</f>
        <v>1804.20168</v>
      </c>
    </row>
    <row r="33" spans="1:5" ht="28.5" customHeight="1">
      <c r="A33" s="521" t="s">
        <v>33</v>
      </c>
      <c r="B33" s="523">
        <v>182</v>
      </c>
      <c r="C33" s="376" t="s">
        <v>34</v>
      </c>
      <c r="D33" s="583">
        <v>1780.2</v>
      </c>
      <c r="E33" s="583">
        <v>1804.20168</v>
      </c>
    </row>
    <row r="34" spans="1:5" ht="15.75" customHeight="1">
      <c r="A34" s="521" t="s">
        <v>35</v>
      </c>
      <c r="B34" s="523">
        <v>182</v>
      </c>
      <c r="C34" s="376" t="s">
        <v>36</v>
      </c>
      <c r="D34" s="583">
        <f>D35+D37</f>
        <v>23430</v>
      </c>
      <c r="E34" s="583">
        <f>E35+E37</f>
        <v>24659.13709</v>
      </c>
    </row>
    <row r="35" spans="1:5" ht="27.75" customHeight="1">
      <c r="A35" s="521" t="s">
        <v>37</v>
      </c>
      <c r="B35" s="523">
        <v>182</v>
      </c>
      <c r="C35" s="376" t="s">
        <v>38</v>
      </c>
      <c r="D35" s="583">
        <f>D36</f>
        <v>3800</v>
      </c>
      <c r="E35" s="583">
        <f>E36</f>
        <v>3826.34086</v>
      </c>
    </row>
    <row r="36" spans="1:5" ht="43.5" customHeight="1">
      <c r="A36" s="521" t="s">
        <v>39</v>
      </c>
      <c r="B36" s="523">
        <v>182</v>
      </c>
      <c r="C36" s="376" t="s">
        <v>40</v>
      </c>
      <c r="D36" s="583">
        <v>3800</v>
      </c>
      <c r="E36" s="583">
        <v>3826.34086</v>
      </c>
    </row>
    <row r="37" spans="1:5" ht="28.5" customHeight="1">
      <c r="A37" s="521" t="s">
        <v>41</v>
      </c>
      <c r="B37" s="523">
        <v>182</v>
      </c>
      <c r="C37" s="376" t="s">
        <v>42</v>
      </c>
      <c r="D37" s="583">
        <f>D38</f>
        <v>19630</v>
      </c>
      <c r="E37" s="583">
        <f>E38</f>
        <v>20832.79623</v>
      </c>
    </row>
    <row r="38" spans="1:5" ht="42.75" customHeight="1">
      <c r="A38" s="521" t="s">
        <v>43</v>
      </c>
      <c r="B38" s="523">
        <v>182</v>
      </c>
      <c r="C38" s="376" t="s">
        <v>44</v>
      </c>
      <c r="D38" s="583">
        <v>19630</v>
      </c>
      <c r="E38" s="583">
        <v>20832.79623</v>
      </c>
    </row>
    <row r="39" spans="1:5" ht="14.25" customHeight="1">
      <c r="A39" s="521" t="s">
        <v>45</v>
      </c>
      <c r="B39" s="523">
        <v>182</v>
      </c>
      <c r="C39" s="526" t="s">
        <v>46</v>
      </c>
      <c r="D39" s="583">
        <f>D40</f>
        <v>0</v>
      </c>
      <c r="E39" s="583">
        <f>E40</f>
        <v>-0.19224</v>
      </c>
    </row>
    <row r="40" spans="1:5" ht="15.75" customHeight="1">
      <c r="A40" s="532" t="s">
        <v>47</v>
      </c>
      <c r="B40" s="523">
        <v>182</v>
      </c>
      <c r="C40" s="636" t="s">
        <v>48</v>
      </c>
      <c r="D40" s="586">
        <f>D41</f>
        <v>0</v>
      </c>
      <c r="E40" s="586">
        <f>E41</f>
        <v>-0.19224</v>
      </c>
    </row>
    <row r="41" spans="1:5" ht="29.25" customHeight="1">
      <c r="A41" s="521" t="s">
        <v>938</v>
      </c>
      <c r="B41" s="523">
        <v>182</v>
      </c>
      <c r="C41" s="526" t="s">
        <v>49</v>
      </c>
      <c r="D41" s="583">
        <v>0</v>
      </c>
      <c r="E41" s="583">
        <v>-0.19224</v>
      </c>
    </row>
    <row r="42" spans="1:5" ht="15.75" customHeight="1">
      <c r="A42" s="527" t="s">
        <v>509</v>
      </c>
      <c r="B42" s="518">
        <v>803</v>
      </c>
      <c r="C42" s="528"/>
      <c r="D42" s="582">
        <f aca="true" t="shared" si="0" ref="D42:E44">D43</f>
        <v>1438</v>
      </c>
      <c r="E42" s="582">
        <f t="shared" si="0"/>
        <v>1488.66078</v>
      </c>
    </row>
    <row r="43" spans="1:5" ht="16.5" customHeight="1">
      <c r="A43" s="521" t="s">
        <v>50</v>
      </c>
      <c r="B43" s="240">
        <v>803</v>
      </c>
      <c r="C43" s="526" t="s">
        <v>51</v>
      </c>
      <c r="D43" s="583">
        <f t="shared" si="0"/>
        <v>1438</v>
      </c>
      <c r="E43" s="583">
        <f t="shared" si="0"/>
        <v>1488.66078</v>
      </c>
    </row>
    <row r="44" spans="1:5" ht="16.5" customHeight="1">
      <c r="A44" s="521" t="s">
        <v>52</v>
      </c>
      <c r="B44" s="522">
        <v>803</v>
      </c>
      <c r="C44" s="526" t="s">
        <v>53</v>
      </c>
      <c r="D44" s="583">
        <f t="shared" si="0"/>
        <v>1438</v>
      </c>
      <c r="E44" s="583">
        <f t="shared" si="0"/>
        <v>1488.66078</v>
      </c>
    </row>
    <row r="45" spans="1:5" ht="15.75" customHeight="1">
      <c r="A45" s="521" t="s">
        <v>54</v>
      </c>
      <c r="B45" s="240">
        <v>803</v>
      </c>
      <c r="C45" s="526" t="s">
        <v>55</v>
      </c>
      <c r="D45" s="583">
        <v>1438</v>
      </c>
      <c r="E45" s="583">
        <v>1488.66078</v>
      </c>
    </row>
    <row r="46" spans="1:5" ht="31.5" customHeight="1">
      <c r="A46" s="527" t="s">
        <v>1011</v>
      </c>
      <c r="B46" s="529">
        <v>866</v>
      </c>
      <c r="C46" s="530"/>
      <c r="D46" s="584">
        <f>D47+D52+D55+D57+D60</f>
        <v>60072.5</v>
      </c>
      <c r="E46" s="584">
        <f>E47+E52+E55+E57+E60</f>
        <v>60593.7084</v>
      </c>
    </row>
    <row r="47" spans="1:5" ht="56.25" customHeight="1">
      <c r="A47" s="178" t="s">
        <v>925</v>
      </c>
      <c r="B47" s="523">
        <v>866</v>
      </c>
      <c r="C47" s="376" t="s">
        <v>749</v>
      </c>
      <c r="D47" s="585">
        <f>D48+D50</f>
        <v>14101</v>
      </c>
      <c r="E47" s="585">
        <f>E48+E50</f>
        <v>14622.02983</v>
      </c>
    </row>
    <row r="48" spans="1:5" ht="54" customHeight="1">
      <c r="A48" s="521" t="s">
        <v>939</v>
      </c>
      <c r="B48" s="531">
        <v>866</v>
      </c>
      <c r="C48" s="526" t="s">
        <v>56</v>
      </c>
      <c r="D48" s="586">
        <f>D49</f>
        <v>2319</v>
      </c>
      <c r="E48" s="586">
        <f>E49</f>
        <v>2319.87631</v>
      </c>
    </row>
    <row r="49" spans="1:5" ht="54" customHeight="1">
      <c r="A49" s="521" t="s">
        <v>57</v>
      </c>
      <c r="B49" s="531">
        <v>866</v>
      </c>
      <c r="C49" s="526" t="s">
        <v>58</v>
      </c>
      <c r="D49" s="586">
        <v>2319</v>
      </c>
      <c r="E49" s="586">
        <v>2319.87631</v>
      </c>
    </row>
    <row r="50" spans="1:5" ht="55.5" customHeight="1">
      <c r="A50" s="521" t="s">
        <v>940</v>
      </c>
      <c r="B50" s="240">
        <v>866</v>
      </c>
      <c r="C50" s="526" t="s">
        <v>59</v>
      </c>
      <c r="D50" s="583">
        <f>D51</f>
        <v>11782</v>
      </c>
      <c r="E50" s="583">
        <f>E51</f>
        <v>12302.15352</v>
      </c>
    </row>
    <row r="51" spans="1:5" ht="42" customHeight="1">
      <c r="A51" s="521" t="s">
        <v>60</v>
      </c>
      <c r="B51" s="240">
        <v>866</v>
      </c>
      <c r="C51" s="526" t="s">
        <v>61</v>
      </c>
      <c r="D51" s="583">
        <v>11782</v>
      </c>
      <c r="E51" s="583">
        <v>12302.15352</v>
      </c>
    </row>
    <row r="52" spans="1:5" ht="17.25" customHeight="1">
      <c r="A52" s="521" t="s">
        <v>62</v>
      </c>
      <c r="B52" s="240">
        <v>866</v>
      </c>
      <c r="C52" s="526" t="s">
        <v>63</v>
      </c>
      <c r="D52" s="583">
        <f>D53</f>
        <v>33.3</v>
      </c>
      <c r="E52" s="583">
        <f>E53</f>
        <v>33.396</v>
      </c>
    </row>
    <row r="53" spans="1:5" ht="30" customHeight="1">
      <c r="A53" s="532" t="s">
        <v>64</v>
      </c>
      <c r="B53" s="531">
        <v>866</v>
      </c>
      <c r="C53" s="636" t="s">
        <v>65</v>
      </c>
      <c r="D53" s="588">
        <f>D54</f>
        <v>33.3</v>
      </c>
      <c r="E53" s="588">
        <f>E54</f>
        <v>33.396</v>
      </c>
    </row>
    <row r="54" spans="1:5" ht="39" customHeight="1">
      <c r="A54" s="521" t="s">
        <v>561</v>
      </c>
      <c r="B54" s="240">
        <v>866</v>
      </c>
      <c r="C54" s="526" t="s">
        <v>562</v>
      </c>
      <c r="D54" s="587">
        <v>33.3</v>
      </c>
      <c r="E54" s="587">
        <v>33.396</v>
      </c>
    </row>
    <row r="55" spans="1:5" ht="15" customHeight="1">
      <c r="A55" s="521" t="s">
        <v>563</v>
      </c>
      <c r="B55" s="531">
        <v>866</v>
      </c>
      <c r="C55" s="526" t="s">
        <v>564</v>
      </c>
      <c r="D55" s="285">
        <f>D56</f>
        <v>17.2</v>
      </c>
      <c r="E55" s="285">
        <f>E56</f>
        <v>17.2</v>
      </c>
    </row>
    <row r="56" spans="1:5" ht="15.75" customHeight="1">
      <c r="A56" s="521" t="s">
        <v>565</v>
      </c>
      <c r="B56" s="240">
        <v>866</v>
      </c>
      <c r="C56" s="526" t="s">
        <v>566</v>
      </c>
      <c r="D56" s="583">
        <v>17.2</v>
      </c>
      <c r="E56" s="583">
        <v>17.2</v>
      </c>
    </row>
    <row r="57" spans="1:5" ht="54.75" customHeight="1">
      <c r="A57" s="521" t="s">
        <v>567</v>
      </c>
      <c r="B57" s="240">
        <v>866</v>
      </c>
      <c r="C57" s="526" t="s">
        <v>568</v>
      </c>
      <c r="D57" s="583">
        <f>D58</f>
        <v>6817.2</v>
      </c>
      <c r="E57" s="583">
        <f>E58</f>
        <v>6817.21757</v>
      </c>
    </row>
    <row r="58" spans="1:5" ht="55.5" customHeight="1">
      <c r="A58" s="521" t="s">
        <v>942</v>
      </c>
      <c r="B58" s="240">
        <v>866</v>
      </c>
      <c r="C58" s="526" t="s">
        <v>569</v>
      </c>
      <c r="D58" s="583">
        <f>D59</f>
        <v>6817.2</v>
      </c>
      <c r="E58" s="583">
        <f>E59</f>
        <v>6817.21757</v>
      </c>
    </row>
    <row r="59" spans="1:5" ht="55.5" customHeight="1">
      <c r="A59" s="521" t="s">
        <v>941</v>
      </c>
      <c r="B59" s="240">
        <v>866</v>
      </c>
      <c r="C59" s="526" t="s">
        <v>570</v>
      </c>
      <c r="D59" s="583">
        <v>6817.2</v>
      </c>
      <c r="E59" s="583">
        <v>6817.21757</v>
      </c>
    </row>
    <row r="60" spans="1:5" ht="41.25" customHeight="1">
      <c r="A60" s="524" t="s">
        <v>918</v>
      </c>
      <c r="B60" s="523">
        <v>866</v>
      </c>
      <c r="C60" s="525" t="s">
        <v>753</v>
      </c>
      <c r="D60" s="583">
        <f>D61</f>
        <v>39103.8</v>
      </c>
      <c r="E60" s="583">
        <f>E61</f>
        <v>39103.865</v>
      </c>
    </row>
    <row r="61" spans="1:5" ht="41.25" customHeight="1">
      <c r="A61" s="521" t="s">
        <v>571</v>
      </c>
      <c r="B61" s="240">
        <v>866</v>
      </c>
      <c r="C61" s="526" t="s">
        <v>572</v>
      </c>
      <c r="D61" s="587">
        <f>D62</f>
        <v>39103.8</v>
      </c>
      <c r="E61" s="587">
        <f>E62</f>
        <v>39103.865</v>
      </c>
    </row>
    <row r="62" spans="1:5" ht="41.25" customHeight="1">
      <c r="A62" s="521" t="s">
        <v>573</v>
      </c>
      <c r="B62" s="240">
        <v>866</v>
      </c>
      <c r="C62" s="526" t="s">
        <v>574</v>
      </c>
      <c r="D62" s="586">
        <v>39103.8</v>
      </c>
      <c r="E62" s="586">
        <v>39103.865</v>
      </c>
    </row>
    <row r="63" spans="1:9" ht="18.75" customHeight="1">
      <c r="A63" s="685" t="s">
        <v>705</v>
      </c>
      <c r="B63" s="686" t="s">
        <v>794</v>
      </c>
      <c r="C63" s="687"/>
      <c r="D63" s="682">
        <f>D65+D68+D71+D83</f>
        <v>40668</v>
      </c>
      <c r="E63" s="682">
        <f>E65+E68+E71+E83</f>
        <v>25770.23465</v>
      </c>
      <c r="I63" s="8"/>
    </row>
    <row r="64" spans="1:5" ht="12.75" customHeight="1" hidden="1">
      <c r="A64" s="685"/>
      <c r="B64" s="686"/>
      <c r="C64" s="687"/>
      <c r="D64" s="682"/>
      <c r="E64" s="682"/>
    </row>
    <row r="65" spans="1:5" ht="15.75" customHeight="1">
      <c r="A65" s="521" t="s">
        <v>637</v>
      </c>
      <c r="B65" s="449" t="s">
        <v>794</v>
      </c>
      <c r="C65" s="526" t="s">
        <v>943</v>
      </c>
      <c r="D65" s="285">
        <f>D67+D66</f>
        <v>556.6</v>
      </c>
      <c r="E65" s="285">
        <f>E67+E66</f>
        <v>556.68</v>
      </c>
    </row>
    <row r="66" spans="1:5" ht="42" customHeight="1">
      <c r="A66" s="579" t="s">
        <v>944</v>
      </c>
      <c r="B66" s="580">
        <v>892</v>
      </c>
      <c r="C66" s="526" t="s">
        <v>693</v>
      </c>
      <c r="D66" s="629">
        <v>553.6</v>
      </c>
      <c r="E66" s="629">
        <v>553.68</v>
      </c>
    </row>
    <row r="67" spans="1:5" ht="12.75">
      <c r="A67" s="521" t="s">
        <v>284</v>
      </c>
      <c r="B67" s="240">
        <v>892</v>
      </c>
      <c r="C67" s="526" t="s">
        <v>694</v>
      </c>
      <c r="D67" s="587">
        <v>3</v>
      </c>
      <c r="E67" s="587">
        <v>3</v>
      </c>
    </row>
    <row r="68" spans="1:5" ht="27.75" customHeight="1">
      <c r="A68" s="178" t="s">
        <v>5</v>
      </c>
      <c r="B68" s="338" t="s">
        <v>794</v>
      </c>
      <c r="C68" s="376" t="s">
        <v>463</v>
      </c>
      <c r="D68" s="586">
        <f>D69</f>
        <v>2353</v>
      </c>
      <c r="E68" s="586">
        <f>E69</f>
        <v>2353</v>
      </c>
    </row>
    <row r="69" spans="1:5" ht="14.25" customHeight="1">
      <c r="A69" s="178" t="s">
        <v>782</v>
      </c>
      <c r="B69" s="338" t="s">
        <v>794</v>
      </c>
      <c r="C69" s="376" t="s">
        <v>465</v>
      </c>
      <c r="D69" s="586">
        <f>D70</f>
        <v>2353</v>
      </c>
      <c r="E69" s="586">
        <f>E70</f>
        <v>2353</v>
      </c>
    </row>
    <row r="70" spans="1:5" ht="27.75" customHeight="1">
      <c r="A70" s="178" t="s">
        <v>1015</v>
      </c>
      <c r="B70" s="338" t="s">
        <v>794</v>
      </c>
      <c r="C70" s="376" t="s">
        <v>908</v>
      </c>
      <c r="D70" s="586">
        <v>2353</v>
      </c>
      <c r="E70" s="586">
        <v>2353</v>
      </c>
    </row>
    <row r="71" spans="1:5" ht="27.75" customHeight="1">
      <c r="A71" s="178" t="s">
        <v>387</v>
      </c>
      <c r="B71" s="338" t="s">
        <v>794</v>
      </c>
      <c r="C71" s="525" t="s">
        <v>575</v>
      </c>
      <c r="D71" s="586">
        <f>D72+D73+D75</f>
        <v>18948.4</v>
      </c>
      <c r="E71" s="586">
        <f>E72+E73+E75</f>
        <v>18560.55465</v>
      </c>
    </row>
    <row r="72" spans="1:5" ht="29.25" customHeight="1">
      <c r="A72" s="178" t="s">
        <v>576</v>
      </c>
      <c r="B72" s="338" t="s">
        <v>794</v>
      </c>
      <c r="C72" s="376" t="s">
        <v>436</v>
      </c>
      <c r="D72" s="586">
        <v>340.6</v>
      </c>
      <c r="E72" s="586">
        <v>340.6</v>
      </c>
    </row>
    <row r="73" spans="1:5" ht="16.5" customHeight="1">
      <c r="A73" s="178" t="s">
        <v>66</v>
      </c>
      <c r="B73" s="531">
        <v>892</v>
      </c>
      <c r="C73" s="376" t="s">
        <v>437</v>
      </c>
      <c r="D73" s="586">
        <v>2654.2</v>
      </c>
      <c r="E73" s="586">
        <f>E74</f>
        <v>2376.122</v>
      </c>
    </row>
    <row r="74" spans="1:5" ht="12.75">
      <c r="A74" s="178" t="s">
        <v>1013</v>
      </c>
      <c r="B74" s="531">
        <v>892</v>
      </c>
      <c r="C74" s="376" t="s">
        <v>438</v>
      </c>
      <c r="D74" s="586">
        <v>2654.2</v>
      </c>
      <c r="E74" s="586">
        <v>2376.122</v>
      </c>
    </row>
    <row r="75" spans="1:5" ht="15" customHeight="1">
      <c r="A75" s="340" t="s">
        <v>386</v>
      </c>
      <c r="B75" s="338" t="s">
        <v>794</v>
      </c>
      <c r="C75" s="533" t="s">
        <v>548</v>
      </c>
      <c r="D75" s="588">
        <f>D76+D77+D78+D80+D82+D79+D81</f>
        <v>15953.6</v>
      </c>
      <c r="E75" s="588">
        <f>E76+E77+E78+E80+E82+E79</f>
        <v>15843.83265</v>
      </c>
    </row>
    <row r="76" spans="1:6" ht="27.75" customHeight="1">
      <c r="A76" s="532" t="s">
        <v>708</v>
      </c>
      <c r="B76" s="338" t="s">
        <v>794</v>
      </c>
      <c r="C76" s="376" t="s">
        <v>685</v>
      </c>
      <c r="D76" s="587">
        <v>10433</v>
      </c>
      <c r="E76" s="587">
        <v>10433</v>
      </c>
      <c r="F76" s="212"/>
    </row>
    <row r="77" spans="1:5" ht="27.75" customHeight="1">
      <c r="A77" s="178" t="s">
        <v>846</v>
      </c>
      <c r="B77" s="338" t="s">
        <v>794</v>
      </c>
      <c r="C77" s="376" t="s">
        <v>686</v>
      </c>
      <c r="D77" s="583">
        <v>333</v>
      </c>
      <c r="E77" s="583">
        <v>312.8236</v>
      </c>
    </row>
    <row r="78" spans="1:5" ht="41.25" customHeight="1">
      <c r="A78" s="178" t="s">
        <v>439</v>
      </c>
      <c r="B78" s="533">
        <v>892</v>
      </c>
      <c r="C78" s="376" t="s">
        <v>687</v>
      </c>
      <c r="D78" s="285">
        <v>1998</v>
      </c>
      <c r="E78" s="285">
        <v>1998</v>
      </c>
    </row>
    <row r="79" spans="1:5" ht="58.5" customHeight="1">
      <c r="A79" s="178" t="s">
        <v>692</v>
      </c>
      <c r="B79" s="533">
        <v>892</v>
      </c>
      <c r="C79" s="376" t="s">
        <v>691</v>
      </c>
      <c r="D79" s="285">
        <v>1167</v>
      </c>
      <c r="E79" s="285">
        <v>1167</v>
      </c>
    </row>
    <row r="80" spans="1:5" ht="80.25" customHeight="1">
      <c r="A80" s="284" t="s">
        <v>630</v>
      </c>
      <c r="B80" s="578">
        <v>892</v>
      </c>
      <c r="C80" s="226" t="s">
        <v>688</v>
      </c>
      <c r="D80" s="285">
        <v>1374</v>
      </c>
      <c r="E80" s="285">
        <v>1374</v>
      </c>
    </row>
    <row r="81" spans="1:5" ht="60" customHeight="1">
      <c r="A81" s="284" t="s">
        <v>514</v>
      </c>
      <c r="B81" s="578">
        <v>892</v>
      </c>
      <c r="C81" s="226" t="s">
        <v>515</v>
      </c>
      <c r="D81" s="285">
        <v>89.6</v>
      </c>
      <c r="E81" s="285">
        <v>0</v>
      </c>
    </row>
    <row r="82" spans="1:5" ht="42.75" customHeight="1">
      <c r="A82" s="284" t="s">
        <v>690</v>
      </c>
      <c r="B82" s="578">
        <v>892</v>
      </c>
      <c r="C82" s="226" t="s">
        <v>689</v>
      </c>
      <c r="D82" s="285">
        <v>559</v>
      </c>
      <c r="E82" s="285">
        <v>559.00905</v>
      </c>
    </row>
    <row r="83" spans="1:5" ht="16.5" customHeight="1">
      <c r="A83" s="178" t="s">
        <v>764</v>
      </c>
      <c r="B83" s="533">
        <v>892</v>
      </c>
      <c r="C83" s="376" t="s">
        <v>440</v>
      </c>
      <c r="D83" s="589">
        <f>D84</f>
        <v>18810</v>
      </c>
      <c r="E83" s="589">
        <f>E84</f>
        <v>4300</v>
      </c>
    </row>
    <row r="84" spans="1:5" ht="15.75" customHeight="1">
      <c r="A84" s="178" t="s">
        <v>954</v>
      </c>
      <c r="B84" s="533">
        <v>892</v>
      </c>
      <c r="C84" s="376" t="s">
        <v>771</v>
      </c>
      <c r="D84" s="589">
        <f>D85</f>
        <v>18810</v>
      </c>
      <c r="E84" s="589">
        <f>E85</f>
        <v>4300</v>
      </c>
    </row>
    <row r="85" spans="1:5" ht="15.75" customHeight="1">
      <c r="A85" s="178" t="s">
        <v>1016</v>
      </c>
      <c r="B85" s="533">
        <v>892</v>
      </c>
      <c r="C85" s="376" t="s">
        <v>785</v>
      </c>
      <c r="D85" s="589">
        <v>18810</v>
      </c>
      <c r="E85" s="589">
        <v>4300</v>
      </c>
    </row>
  </sheetData>
  <sheetProtection/>
  <mergeCells count="13">
    <mergeCell ref="E63:E64"/>
    <mergeCell ref="E7:E8"/>
    <mergeCell ref="B7:C7"/>
    <mergeCell ref="A7:A8"/>
    <mergeCell ref="A63:A64"/>
    <mergeCell ref="B63:B64"/>
    <mergeCell ref="C63:C64"/>
    <mergeCell ref="D7:D8"/>
    <mergeCell ref="D63:D64"/>
    <mergeCell ref="A4:E4"/>
    <mergeCell ref="A5:E5"/>
    <mergeCell ref="A1:E1"/>
    <mergeCell ref="A2:E2"/>
  </mergeCells>
  <printOptions/>
  <pageMargins left="0.6692913385826772" right="0.3937007874015748" top="0.35433070866141736" bottom="0.4330708661417323" header="0.5118110236220472" footer="0.31496062992125984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110" zoomScaleSheetLayoutView="110" zoomScalePageLayoutView="0" workbookViewId="0" topLeftCell="A1">
      <selection activeCell="H14" sqref="H14"/>
    </sheetView>
  </sheetViews>
  <sheetFormatPr defaultColWidth="9.00390625" defaultRowHeight="12.75"/>
  <cols>
    <col min="1" max="1" width="66.875" style="0" customWidth="1"/>
    <col min="2" max="2" width="6.75390625" style="0" customWidth="1"/>
    <col min="3" max="3" width="0" style="0" hidden="1" customWidth="1"/>
    <col min="4" max="4" width="8.75390625" style="0" customWidth="1"/>
    <col min="5" max="5" width="7.25390625" style="0" customWidth="1"/>
    <col min="6" max="6" width="8.125" style="0" customWidth="1"/>
  </cols>
  <sheetData>
    <row r="1" spans="1:6" ht="12.75">
      <c r="A1" s="8"/>
      <c r="B1" s="706"/>
      <c r="C1" s="752"/>
      <c r="D1" s="752"/>
      <c r="E1" s="753"/>
      <c r="F1" s="753"/>
    </row>
    <row r="2" spans="1:6" ht="12.75">
      <c r="A2" s="8"/>
      <c r="B2" s="706"/>
      <c r="C2" s="752"/>
      <c r="D2" s="753"/>
      <c r="E2" s="753"/>
      <c r="F2" s="753"/>
    </row>
    <row r="3" spans="1:6" ht="12.75">
      <c r="A3" s="8"/>
      <c r="B3" s="706"/>
      <c r="C3" s="753"/>
      <c r="D3" s="753"/>
      <c r="E3" s="753"/>
      <c r="F3" s="753"/>
    </row>
    <row r="4" spans="1:6" ht="12.75" customHeight="1">
      <c r="A4" s="8"/>
      <c r="B4" s="754"/>
      <c r="C4" s="755"/>
      <c r="D4" s="755"/>
      <c r="E4" s="756"/>
      <c r="F4" s="756"/>
    </row>
    <row r="5" spans="1:6" ht="9.75" customHeight="1">
      <c r="A5" s="8"/>
      <c r="B5" s="54"/>
      <c r="C5" s="55"/>
      <c r="D5" s="8"/>
      <c r="E5" s="8"/>
      <c r="F5" s="8"/>
    </row>
    <row r="6" spans="1:6" ht="14.25">
      <c r="A6" s="708" t="s">
        <v>482</v>
      </c>
      <c r="B6" s="708"/>
      <c r="C6" s="708"/>
      <c r="D6" s="757"/>
      <c r="E6" s="757"/>
      <c r="F6" s="757"/>
    </row>
    <row r="7" spans="1:6" ht="15">
      <c r="A7" s="708" t="s">
        <v>282</v>
      </c>
      <c r="B7" s="758"/>
      <c r="C7" s="758"/>
      <c r="D7" s="757"/>
      <c r="E7" s="757"/>
      <c r="F7" s="757"/>
    </row>
    <row r="8" spans="1:6" ht="13.5" customHeight="1">
      <c r="A8" s="759"/>
      <c r="B8" s="759"/>
      <c r="C8" s="759"/>
      <c r="F8" s="79" t="s">
        <v>683</v>
      </c>
    </row>
    <row r="9" spans="1:6" ht="12.75" customHeight="1">
      <c r="A9" s="702" t="s">
        <v>985</v>
      </c>
      <c r="B9" s="746" t="s">
        <v>986</v>
      </c>
      <c r="C9" s="749" t="s">
        <v>126</v>
      </c>
      <c r="D9" s="656" t="s">
        <v>866</v>
      </c>
      <c r="E9" s="656" t="s">
        <v>867</v>
      </c>
      <c r="F9" s="656" t="s">
        <v>868</v>
      </c>
    </row>
    <row r="10" spans="1:6" ht="12.75">
      <c r="A10" s="703"/>
      <c r="B10" s="747"/>
      <c r="C10" s="750"/>
      <c r="D10" s="657"/>
      <c r="E10" s="657"/>
      <c r="F10" s="657"/>
    </row>
    <row r="11" spans="1:6" ht="12.75">
      <c r="A11" s="704"/>
      <c r="B11" s="748"/>
      <c r="C11" s="751"/>
      <c r="D11" s="658"/>
      <c r="E11" s="658"/>
      <c r="F11" s="658"/>
    </row>
    <row r="12" spans="1:6" ht="9.75" customHeight="1">
      <c r="A12" s="81">
        <v>1</v>
      </c>
      <c r="B12" s="82" t="s">
        <v>799</v>
      </c>
      <c r="C12" s="83">
        <v>7</v>
      </c>
      <c r="D12" s="84">
        <v>3</v>
      </c>
      <c r="E12" s="84">
        <v>4</v>
      </c>
      <c r="F12" s="84">
        <v>5</v>
      </c>
    </row>
    <row r="13" spans="1:6" ht="17.25" customHeight="1">
      <c r="A13" s="63" t="s">
        <v>682</v>
      </c>
      <c r="B13" s="64" t="s">
        <v>736</v>
      </c>
      <c r="C13" s="7" t="e">
        <f>#REF!+#REF!+#REF!+#REF!+#REF!+#REF!+#REF!+#REF!+#REF!+#REF!+#REF!+#REF!+#REF!+#REF!+#REF!+#REF!+#REF!+#REF!+#REF!+#REF!+#REF!+#REF!</f>
        <v>#REF!</v>
      </c>
      <c r="D13" s="88" t="e">
        <f>D14+D15+D16+D17+D18+D19+D20+D21+D23+D25+D28+D30+D31+D32</f>
        <v>#REF!</v>
      </c>
      <c r="E13" s="78" t="e">
        <f>E14+E15+E16+E17+E18+E19+E20+E21+E23+E25+E28+E30+E31+E32</f>
        <v>#REF!</v>
      </c>
      <c r="F13" s="88" t="e">
        <f>F14+F15+F16+F17+F18+F19+F20+F21+F23+F25+F28+F30+F31+F32</f>
        <v>#REF!</v>
      </c>
    </row>
    <row r="14" spans="1:6" ht="15.75" customHeight="1">
      <c r="A14" s="33" t="s">
        <v>654</v>
      </c>
      <c r="B14" s="35" t="s">
        <v>655</v>
      </c>
      <c r="C14" s="36">
        <v>3668</v>
      </c>
      <c r="D14" s="69" t="e">
        <f>#REF!+#REF!+#REF!+#REF!+#REF!+#REF!+#REF!+#REF!+#REF!</f>
        <v>#REF!</v>
      </c>
      <c r="E14" s="69" t="e">
        <f>#REF!+#REF!+#REF!+#REF!+#REF!+#REF!+#REF!+#REF!+#REF!</f>
        <v>#REF!</v>
      </c>
      <c r="F14" s="69" t="e">
        <f>D14+E14</f>
        <v>#REF!</v>
      </c>
    </row>
    <row r="15" spans="1:6" ht="15" customHeight="1">
      <c r="A15" s="34" t="s">
        <v>657</v>
      </c>
      <c r="B15" s="35" t="s">
        <v>658</v>
      </c>
      <c r="C15" s="36">
        <v>20</v>
      </c>
      <c r="D15" s="69" t="e">
        <f>#REF!+#REF!+#REF!+#REF!</f>
        <v>#REF!</v>
      </c>
      <c r="E15" s="69"/>
      <c r="F15" s="69" t="e">
        <f aca="true" t="shared" si="0" ref="F15:F45">D15+E15</f>
        <v>#REF!</v>
      </c>
    </row>
    <row r="16" spans="1:6" ht="15" customHeight="1">
      <c r="A16" s="34" t="s">
        <v>578</v>
      </c>
      <c r="B16" s="35" t="s">
        <v>656</v>
      </c>
      <c r="C16" s="36">
        <v>961</v>
      </c>
      <c r="D16" s="69" t="e">
        <f>#REF!+#REF!+#REF!+#REF!+#REF!+#REF!+#REF!+#REF!+#REF!</f>
        <v>#REF!</v>
      </c>
      <c r="E16" s="69" t="e">
        <f>#REF!+#REF!+#REF!+#REF!+#REF!+#REF!+#REF!+#REF!+#REF!</f>
        <v>#REF!</v>
      </c>
      <c r="F16" s="69" t="e">
        <f t="shared" si="0"/>
        <v>#REF!</v>
      </c>
    </row>
    <row r="17" spans="1:6" ht="15.75" customHeight="1">
      <c r="A17" s="33" t="s">
        <v>659</v>
      </c>
      <c r="B17" s="35" t="s">
        <v>660</v>
      </c>
      <c r="C17" s="36">
        <v>230</v>
      </c>
      <c r="D17" s="69" t="e">
        <f>#REF!+#REF!+#REF!+#REF!+#REF!+#REF!+#REF!+#REF!</f>
        <v>#REF!</v>
      </c>
      <c r="E17" s="69" t="e">
        <f>#REF!+#REF!+#REF!+#REF!+#REF!+#REF!+#REF!</f>
        <v>#REF!</v>
      </c>
      <c r="F17" s="69" t="e">
        <f t="shared" si="0"/>
        <v>#REF!</v>
      </c>
    </row>
    <row r="18" spans="1:6" ht="15.75" customHeight="1">
      <c r="A18" s="33" t="s">
        <v>485</v>
      </c>
      <c r="B18" s="10" t="s">
        <v>412</v>
      </c>
      <c r="C18" s="51"/>
      <c r="D18" s="70" t="e">
        <f>#REF!+#REF!+#REF!+#REF!+#REF!+#REF!</f>
        <v>#REF!</v>
      </c>
      <c r="E18" s="70" t="e">
        <f>#REF!+#REF!+#REF!+#REF!</f>
        <v>#REF!</v>
      </c>
      <c r="F18" s="69" t="e">
        <f t="shared" si="0"/>
        <v>#REF!</v>
      </c>
    </row>
    <row r="19" spans="1:6" ht="15" customHeight="1">
      <c r="A19" s="33" t="s">
        <v>413</v>
      </c>
      <c r="B19" s="35" t="s">
        <v>414</v>
      </c>
      <c r="C19" s="36">
        <v>900</v>
      </c>
      <c r="D19" s="69" t="e">
        <f>#REF!+#REF!+#REF!+#REF!+#REF!+#REF!</f>
        <v>#REF!</v>
      </c>
      <c r="E19" s="69" t="e">
        <f>#REF!</f>
        <v>#REF!</v>
      </c>
      <c r="F19" s="69" t="e">
        <f t="shared" si="0"/>
        <v>#REF!</v>
      </c>
    </row>
    <row r="20" spans="1:6" ht="15" customHeight="1">
      <c r="A20" s="33" t="s">
        <v>316</v>
      </c>
      <c r="B20" s="35" t="s">
        <v>317</v>
      </c>
      <c r="C20" s="36">
        <v>395</v>
      </c>
      <c r="D20" s="69" t="e">
        <f>#REF!</f>
        <v>#REF!</v>
      </c>
      <c r="E20" s="69"/>
      <c r="F20" s="69" t="e">
        <f t="shared" si="0"/>
        <v>#REF!</v>
      </c>
    </row>
    <row r="21" spans="1:7" ht="15" customHeight="1">
      <c r="A21" s="33" t="s">
        <v>416</v>
      </c>
      <c r="B21" s="35" t="s">
        <v>417</v>
      </c>
      <c r="C21" s="36">
        <v>250</v>
      </c>
      <c r="D21" s="69" t="e">
        <f>#REF!+#REF!+#REF!+#REF!+#REF!+#REF!+#REF!+#REF!+#REF!+#REF!+#REF!+#REF!+#REF!+#REF!+#REF!+#REF!+#REF!+#REF!</f>
        <v>#REF!</v>
      </c>
      <c r="E21" s="69" t="e">
        <f>#REF!+#REF!+#REF!+#REF!+#REF!+#REF!+#REF!+#REF!+#REF!+#REF!+#REF!+#REF!+#REF!+#REF!+#REF!+#REF!</f>
        <v>#REF!</v>
      </c>
      <c r="F21" s="69" t="e">
        <f t="shared" si="0"/>
        <v>#REF!</v>
      </c>
      <c r="G21" s="53"/>
    </row>
    <row r="22" spans="1:7" ht="15" customHeight="1">
      <c r="A22" s="73" t="s">
        <v>496</v>
      </c>
      <c r="B22" s="72" t="s">
        <v>417</v>
      </c>
      <c r="C22" s="74"/>
      <c r="D22" s="89" t="e">
        <f>#REF!+#REF!</f>
        <v>#REF!</v>
      </c>
      <c r="E22" s="89"/>
      <c r="F22" s="89" t="e">
        <f>D22</f>
        <v>#REF!</v>
      </c>
      <c r="G22" s="53"/>
    </row>
    <row r="23" spans="1:6" ht="15" customHeight="1">
      <c r="A23" s="33" t="s">
        <v>252</v>
      </c>
      <c r="B23" s="35" t="s">
        <v>253</v>
      </c>
      <c r="C23" s="36">
        <v>364</v>
      </c>
      <c r="D23" s="69" t="e">
        <f>#REF!+#REF!+#REF!+#REF!+#REF!+#REF!+#REF!+#REF!+#REF!+#REF!+#REF!+#REF!+#REF!+#REF!+#REF!+#REF!</f>
        <v>#REF!</v>
      </c>
      <c r="E23" s="69" t="e">
        <f>#REF!+#REF!+#REF!</f>
        <v>#REF!</v>
      </c>
      <c r="F23" s="69" t="e">
        <f t="shared" si="0"/>
        <v>#REF!</v>
      </c>
    </row>
    <row r="24" spans="1:6" ht="12.75">
      <c r="A24" s="73" t="s">
        <v>496</v>
      </c>
      <c r="B24" s="72" t="s">
        <v>253</v>
      </c>
      <c r="C24" s="71"/>
      <c r="D24" s="101" t="e">
        <f>#REF!+#REF!</f>
        <v>#REF!</v>
      </c>
      <c r="E24" s="101"/>
      <c r="F24" s="101" t="e">
        <f>D24+E24</f>
        <v>#REF!</v>
      </c>
    </row>
    <row r="25" spans="1:6" ht="26.25" customHeight="1">
      <c r="A25" s="33" t="s">
        <v>862</v>
      </c>
      <c r="B25" s="35" t="s">
        <v>259</v>
      </c>
      <c r="C25" s="36"/>
      <c r="D25" s="87" t="e">
        <f>#REF!+#REF!+#REF!</f>
        <v>#REF!</v>
      </c>
      <c r="E25" s="69"/>
      <c r="F25" s="87" t="e">
        <f t="shared" si="0"/>
        <v>#REF!</v>
      </c>
    </row>
    <row r="26" spans="1:6" ht="15" customHeight="1">
      <c r="A26" s="73" t="s">
        <v>681</v>
      </c>
      <c r="B26" s="72" t="s">
        <v>259</v>
      </c>
      <c r="C26" s="74"/>
      <c r="D26" s="75"/>
      <c r="E26" s="75"/>
      <c r="F26" s="75">
        <f t="shared" si="0"/>
        <v>0</v>
      </c>
    </row>
    <row r="27" spans="1:6" ht="15" customHeight="1">
      <c r="A27" s="102" t="s">
        <v>104</v>
      </c>
      <c r="B27" s="72" t="s">
        <v>259</v>
      </c>
      <c r="C27" s="74"/>
      <c r="D27" s="75"/>
      <c r="E27" s="75"/>
      <c r="F27" s="75">
        <f>D27+E27</f>
        <v>0</v>
      </c>
    </row>
    <row r="28" spans="1:6" ht="15" customHeight="1">
      <c r="A28" s="59" t="s">
        <v>889</v>
      </c>
      <c r="B28" s="35" t="s">
        <v>890</v>
      </c>
      <c r="C28" s="36"/>
      <c r="D28" s="87" t="e">
        <f>#REF!+#REF!</f>
        <v>#REF!</v>
      </c>
      <c r="E28" s="87"/>
      <c r="F28" s="87" t="e">
        <f t="shared" si="0"/>
        <v>#REF!</v>
      </c>
    </row>
    <row r="29" spans="1:6" ht="15" customHeight="1">
      <c r="A29" s="73" t="s">
        <v>496</v>
      </c>
      <c r="B29" s="72" t="s">
        <v>890</v>
      </c>
      <c r="C29" s="74"/>
      <c r="D29" s="89" t="e">
        <f>#REF!</f>
        <v>#REF!</v>
      </c>
      <c r="E29" s="89"/>
      <c r="F29" s="89" t="e">
        <f>D29</f>
        <v>#REF!</v>
      </c>
    </row>
    <row r="30" spans="1:6" ht="16.5" customHeight="1">
      <c r="A30" s="33" t="s">
        <v>818</v>
      </c>
      <c r="B30" s="35" t="s">
        <v>346</v>
      </c>
      <c r="C30" s="36">
        <v>1000</v>
      </c>
      <c r="D30" s="69" t="e">
        <f>#REF!+#REF!+#REF!+#REF!+#REF!+#REF!+#REF!+#REF!+#REF!+#REF!+#REF!+#REF!+#REF!</f>
        <v>#REF!</v>
      </c>
      <c r="E30" s="69" t="e">
        <f>#REF!+#REF!+#REF!</f>
        <v>#REF!</v>
      </c>
      <c r="F30" s="69" t="e">
        <f t="shared" si="0"/>
        <v>#REF!</v>
      </c>
    </row>
    <row r="31" spans="1:6" ht="15" customHeight="1">
      <c r="A31" s="33" t="s">
        <v>314</v>
      </c>
      <c r="B31" s="35" t="s">
        <v>984</v>
      </c>
      <c r="C31" s="36">
        <v>80</v>
      </c>
      <c r="D31" s="69" t="e">
        <f>#REF!+#REF!+#REF!+#REF!+#REF!+#REF!+#REF!+#REF!+#REF!+#REF!+#REF!</f>
        <v>#REF!</v>
      </c>
      <c r="E31" s="69" t="e">
        <f>#REF!+#REF!+#REF!</f>
        <v>#REF!</v>
      </c>
      <c r="F31" s="69" t="e">
        <f t="shared" si="0"/>
        <v>#REF!</v>
      </c>
    </row>
    <row r="32" spans="1:6" ht="15.75" customHeight="1">
      <c r="A32" s="33" t="s">
        <v>254</v>
      </c>
      <c r="B32" s="35" t="s">
        <v>255</v>
      </c>
      <c r="C32" s="36">
        <v>450</v>
      </c>
      <c r="D32" s="69" t="e">
        <f>#REF!+#REF!+#REF!+#REF!+#REF!+#REF!+#REF!+#REF!+#REF!</f>
        <v>#REF!</v>
      </c>
      <c r="E32" s="69" t="e">
        <f>#REF!+#REF!+#REF!+#REF!+#REF!+#REF!+#REF!</f>
        <v>#REF!</v>
      </c>
      <c r="F32" s="69" t="e">
        <f t="shared" si="0"/>
        <v>#REF!</v>
      </c>
    </row>
    <row r="33" spans="1:6" ht="18" customHeight="1">
      <c r="A33" s="4" t="s">
        <v>887</v>
      </c>
      <c r="B33" s="5" t="s">
        <v>736</v>
      </c>
      <c r="C33" s="6" t="e">
        <f>#REF!+#REF!</f>
        <v>#REF!</v>
      </c>
      <c r="D33" s="76" t="e">
        <f>D34+D35+D36+D37+D38+D39+D40+D41+D42+D43+D44</f>
        <v>#REF!</v>
      </c>
      <c r="E33" s="76"/>
      <c r="F33" s="76" t="e">
        <f t="shared" si="0"/>
        <v>#REF!</v>
      </c>
    </row>
    <row r="34" spans="1:6" ht="16.5" customHeight="1">
      <c r="A34" s="33" t="s">
        <v>654</v>
      </c>
      <c r="B34" s="35" t="s">
        <v>655</v>
      </c>
      <c r="C34" s="36">
        <v>1035</v>
      </c>
      <c r="D34" s="69" t="e">
        <f>#REF!</f>
        <v>#REF!</v>
      </c>
      <c r="E34" s="23"/>
      <c r="F34" s="69" t="e">
        <f t="shared" si="0"/>
        <v>#REF!</v>
      </c>
    </row>
    <row r="35" spans="1:6" ht="15.75" customHeight="1">
      <c r="A35" s="34" t="s">
        <v>657</v>
      </c>
      <c r="B35" s="35" t="s">
        <v>658</v>
      </c>
      <c r="C35" s="36">
        <v>1</v>
      </c>
      <c r="D35" s="69" t="e">
        <f>#REF!</f>
        <v>#REF!</v>
      </c>
      <c r="E35" s="23"/>
      <c r="F35" s="69" t="e">
        <f t="shared" si="0"/>
        <v>#REF!</v>
      </c>
    </row>
    <row r="36" spans="1:6" ht="16.5" customHeight="1">
      <c r="A36" s="34" t="s">
        <v>578</v>
      </c>
      <c r="B36" s="35" t="s">
        <v>656</v>
      </c>
      <c r="C36" s="36">
        <v>271</v>
      </c>
      <c r="D36" s="69" t="e">
        <f>#REF!</f>
        <v>#REF!</v>
      </c>
      <c r="E36" s="23"/>
      <c r="F36" s="69" t="e">
        <f t="shared" si="0"/>
        <v>#REF!</v>
      </c>
    </row>
    <row r="37" spans="1:6" ht="15.75" customHeight="1">
      <c r="A37" s="33" t="s">
        <v>659</v>
      </c>
      <c r="B37" s="35" t="s">
        <v>660</v>
      </c>
      <c r="C37" s="36">
        <v>24</v>
      </c>
      <c r="D37" s="69" t="e">
        <f>#REF!</f>
        <v>#REF!</v>
      </c>
      <c r="E37" s="23"/>
      <c r="F37" s="69" t="e">
        <f t="shared" si="0"/>
        <v>#REF!</v>
      </c>
    </row>
    <row r="38" spans="1:6" ht="15.75" customHeight="1">
      <c r="A38" s="33" t="s">
        <v>485</v>
      </c>
      <c r="B38" s="35" t="s">
        <v>412</v>
      </c>
      <c r="C38" s="36">
        <v>1</v>
      </c>
      <c r="D38" s="69" t="e">
        <f>#REF!</f>
        <v>#REF!</v>
      </c>
      <c r="E38" s="23"/>
      <c r="F38" s="69" t="e">
        <f t="shared" si="0"/>
        <v>#REF!</v>
      </c>
    </row>
    <row r="39" spans="1:6" ht="16.5" customHeight="1">
      <c r="A39" s="33" t="s">
        <v>416</v>
      </c>
      <c r="B39" s="35" t="s">
        <v>417</v>
      </c>
      <c r="C39" s="36">
        <v>5</v>
      </c>
      <c r="D39" s="69" t="e">
        <f>#REF!</f>
        <v>#REF!</v>
      </c>
      <c r="E39" s="23"/>
      <c r="F39" s="69" t="e">
        <f t="shared" si="0"/>
        <v>#REF!</v>
      </c>
    </row>
    <row r="40" spans="1:6" ht="15.75" customHeight="1">
      <c r="A40" s="33" t="s">
        <v>252</v>
      </c>
      <c r="B40" s="35" t="s">
        <v>253</v>
      </c>
      <c r="C40" s="36">
        <v>36</v>
      </c>
      <c r="D40" s="69" t="e">
        <f>#REF!</f>
        <v>#REF!</v>
      </c>
      <c r="E40" s="23"/>
      <c r="F40" s="69" t="e">
        <f t="shared" si="0"/>
        <v>#REF!</v>
      </c>
    </row>
    <row r="41" spans="1:6" ht="15" customHeight="1">
      <c r="A41" s="33" t="s">
        <v>792</v>
      </c>
      <c r="B41" s="35" t="s">
        <v>815</v>
      </c>
      <c r="C41" s="36"/>
      <c r="D41" s="69" t="e">
        <f>#REF!</f>
        <v>#REF!</v>
      </c>
      <c r="E41" s="69"/>
      <c r="F41" s="69" t="e">
        <f t="shared" si="0"/>
        <v>#REF!</v>
      </c>
    </row>
    <row r="42" spans="1:6" ht="15" customHeight="1">
      <c r="A42" s="33" t="s">
        <v>818</v>
      </c>
      <c r="B42" s="35" t="s">
        <v>346</v>
      </c>
      <c r="C42" s="36">
        <v>4</v>
      </c>
      <c r="D42" s="69" t="e">
        <f>#REF!</f>
        <v>#REF!</v>
      </c>
      <c r="E42" s="23"/>
      <c r="F42" s="69" t="e">
        <f t="shared" si="0"/>
        <v>#REF!</v>
      </c>
    </row>
    <row r="43" spans="1:6" ht="15" customHeight="1">
      <c r="A43" s="33" t="s">
        <v>314</v>
      </c>
      <c r="B43" s="35" t="s">
        <v>984</v>
      </c>
      <c r="C43" s="36">
        <v>30</v>
      </c>
      <c r="D43" s="69" t="e">
        <f>#REF!</f>
        <v>#REF!</v>
      </c>
      <c r="E43" s="23"/>
      <c r="F43" s="69" t="e">
        <f t="shared" si="0"/>
        <v>#REF!</v>
      </c>
    </row>
    <row r="44" spans="1:6" ht="17.25" customHeight="1">
      <c r="A44" s="33" t="s">
        <v>477</v>
      </c>
      <c r="B44" s="35" t="s">
        <v>255</v>
      </c>
      <c r="C44" s="36">
        <v>25</v>
      </c>
      <c r="D44" s="69" t="e">
        <f>#REF!</f>
        <v>#REF!</v>
      </c>
      <c r="E44" s="23"/>
      <c r="F44" s="69" t="e">
        <f t="shared" si="0"/>
        <v>#REF!</v>
      </c>
    </row>
    <row r="45" spans="1:6" ht="18" customHeight="1">
      <c r="A45" s="66" t="s">
        <v>165</v>
      </c>
      <c r="B45" s="67" t="s">
        <v>736</v>
      </c>
      <c r="C45" s="68" t="e">
        <f>C33+#REF!+C13</f>
        <v>#REF!</v>
      </c>
      <c r="D45" s="86" t="e">
        <f>D33+D13</f>
        <v>#REF!</v>
      </c>
      <c r="E45" s="77" t="e">
        <f>E33+E13</f>
        <v>#REF!</v>
      </c>
      <c r="F45" s="86" t="e">
        <f t="shared" si="0"/>
        <v>#REF!</v>
      </c>
    </row>
  </sheetData>
  <sheetProtection/>
  <mergeCells count="13">
    <mergeCell ref="A6:F6"/>
    <mergeCell ref="A7:F7"/>
    <mergeCell ref="A8:C8"/>
    <mergeCell ref="A9:A11"/>
    <mergeCell ref="B9:B11"/>
    <mergeCell ref="C9:C11"/>
    <mergeCell ref="B1:F1"/>
    <mergeCell ref="B2:F2"/>
    <mergeCell ref="B4:F4"/>
    <mergeCell ref="E9:E11"/>
    <mergeCell ref="F9:F11"/>
    <mergeCell ref="D9:D11"/>
    <mergeCell ref="B3:F3"/>
  </mergeCells>
  <printOptions/>
  <pageMargins left="0.55" right="0.39" top="0.42" bottom="0.42" header="0.42" footer="0.42"/>
  <pageSetup horizontalDpi="120" verticalDpi="12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1"/>
  <sheetViews>
    <sheetView view="pageBreakPreview" zoomScale="110" zoomScaleSheetLayoutView="110" zoomScalePageLayoutView="0" workbookViewId="0" topLeftCell="A1">
      <selection activeCell="F27" sqref="F27"/>
    </sheetView>
  </sheetViews>
  <sheetFormatPr defaultColWidth="9.00390625" defaultRowHeight="12.75"/>
  <cols>
    <col min="1" max="1" width="63.00390625" style="0" customWidth="1"/>
    <col min="2" max="2" width="7.375" style="0" customWidth="1"/>
    <col min="3" max="3" width="7.625" style="0" customWidth="1"/>
    <col min="4" max="4" width="10.125" style="0" customWidth="1"/>
    <col min="5" max="5" width="7.625" style="0" customWidth="1"/>
    <col min="6" max="6" width="11.125" style="0" customWidth="1"/>
    <col min="7" max="7" width="12.375" style="0" customWidth="1"/>
    <col min="8" max="8" width="11.00390625" style="0" customWidth="1"/>
  </cols>
  <sheetData>
    <row r="1" spans="1:8" ht="12.75">
      <c r="A1" s="762" t="s">
        <v>996</v>
      </c>
      <c r="B1" s="690"/>
      <c r="C1" s="690"/>
      <c r="D1" s="690"/>
      <c r="E1" s="690"/>
      <c r="F1" s="690"/>
      <c r="G1" s="690"/>
      <c r="H1" s="690"/>
    </row>
    <row r="2" spans="1:8" ht="12.75">
      <c r="A2" s="762" t="s">
        <v>796</v>
      </c>
      <c r="B2" s="690"/>
      <c r="C2" s="690"/>
      <c r="D2" s="690"/>
      <c r="E2" s="690"/>
      <c r="F2" s="690"/>
      <c r="G2" s="690"/>
      <c r="H2" s="690"/>
    </row>
    <row r="3" spans="1:8" ht="12.75">
      <c r="A3" s="763" t="s">
        <v>4</v>
      </c>
      <c r="B3" s="764"/>
      <c r="C3" s="764"/>
      <c r="D3" s="764"/>
      <c r="E3" s="764"/>
      <c r="F3" s="764"/>
      <c r="G3" s="764"/>
      <c r="H3" s="764"/>
    </row>
    <row r="4" spans="1:8" ht="12.75" customHeight="1">
      <c r="A4" s="762" t="s">
        <v>762</v>
      </c>
      <c r="B4" s="690"/>
      <c r="C4" s="690"/>
      <c r="D4" s="690"/>
      <c r="E4" s="690"/>
      <c r="F4" s="690"/>
      <c r="G4" s="690"/>
      <c r="H4" s="690"/>
    </row>
    <row r="5" spans="1:8" ht="18" customHeight="1">
      <c r="A5" s="760" t="s">
        <v>355</v>
      </c>
      <c r="B5" s="760"/>
      <c r="C5" s="705"/>
      <c r="D5" s="705"/>
      <c r="E5" s="705"/>
      <c r="F5" s="690"/>
      <c r="G5" s="690"/>
      <c r="H5" s="690"/>
    </row>
    <row r="6" spans="1:8" ht="17.25" customHeight="1">
      <c r="A6" s="761" t="s">
        <v>987</v>
      </c>
      <c r="B6" s="761"/>
      <c r="C6" s="761"/>
      <c r="D6" s="761"/>
      <c r="E6" s="761"/>
      <c r="F6" s="690"/>
      <c r="G6" s="690"/>
      <c r="H6" s="690"/>
    </row>
    <row r="7" spans="1:8" ht="15" customHeight="1">
      <c r="A7" s="765" t="s">
        <v>173</v>
      </c>
      <c r="B7" s="765"/>
      <c r="C7" s="765"/>
      <c r="D7" s="765"/>
      <c r="E7" s="765"/>
      <c r="F7" s="690"/>
      <c r="G7" s="690"/>
      <c r="H7" s="690"/>
    </row>
    <row r="8" spans="1:8" ht="12.75" customHeight="1">
      <c r="A8" s="8"/>
      <c r="B8" s="8"/>
      <c r="C8" s="56"/>
      <c r="D8" s="56"/>
      <c r="E8" s="56"/>
      <c r="H8" s="217" t="s">
        <v>683</v>
      </c>
    </row>
    <row r="9" spans="1:8" ht="12.75" customHeight="1">
      <c r="A9" s="767" t="s">
        <v>797</v>
      </c>
      <c r="B9" s="719" t="s">
        <v>999</v>
      </c>
      <c r="C9" s="719" t="s">
        <v>118</v>
      </c>
      <c r="D9" s="719" t="s">
        <v>119</v>
      </c>
      <c r="E9" s="719" t="s">
        <v>120</v>
      </c>
      <c r="F9" s="766" t="s">
        <v>137</v>
      </c>
      <c r="G9" s="766" t="s">
        <v>138</v>
      </c>
      <c r="H9" s="766" t="s">
        <v>139</v>
      </c>
    </row>
    <row r="10" spans="1:8" ht="10.5" customHeight="1">
      <c r="A10" s="768"/>
      <c r="B10" s="720"/>
      <c r="C10" s="720"/>
      <c r="D10" s="720"/>
      <c r="E10" s="720"/>
      <c r="F10" s="766"/>
      <c r="G10" s="766"/>
      <c r="H10" s="766"/>
    </row>
    <row r="11" spans="1:8" ht="9.75" customHeight="1">
      <c r="A11" s="14" t="s">
        <v>798</v>
      </c>
      <c r="B11" s="14"/>
      <c r="C11" s="14" t="s">
        <v>799</v>
      </c>
      <c r="D11" s="14" t="s">
        <v>800</v>
      </c>
      <c r="E11" s="14" t="s">
        <v>324</v>
      </c>
      <c r="F11" s="386"/>
      <c r="G11" s="386"/>
      <c r="H11" s="386"/>
    </row>
    <row r="12" spans="1:8" s="2" customFormat="1" ht="15.75">
      <c r="A12" s="147" t="s">
        <v>502</v>
      </c>
      <c r="B12" s="148" t="s">
        <v>7</v>
      </c>
      <c r="C12" s="148"/>
      <c r="D12" s="148"/>
      <c r="E12" s="148"/>
      <c r="F12" s="163" t="e">
        <f>F13+F16+F23+F30+F43+F40</f>
        <v>#REF!</v>
      </c>
      <c r="G12" s="163" t="e">
        <f>G13+G16+G23+G30+G43+G40</f>
        <v>#REF!</v>
      </c>
      <c r="H12" s="163" t="e">
        <f>H13+H16+H23+H30+H43+H40</f>
        <v>#REF!</v>
      </c>
    </row>
    <row r="13" spans="1:8" s="2" customFormat="1" ht="28.5">
      <c r="A13" s="300" t="s">
        <v>388</v>
      </c>
      <c r="B13" s="137" t="s">
        <v>7</v>
      </c>
      <c r="C13" s="238" t="s">
        <v>8</v>
      </c>
      <c r="D13" s="137"/>
      <c r="E13" s="137"/>
      <c r="F13" s="164" t="e">
        <f aca="true" t="shared" si="0" ref="F13:H14">F14</f>
        <v>#REF!</v>
      </c>
      <c r="G13" s="164" t="e">
        <f t="shared" si="0"/>
        <v>#REF!</v>
      </c>
      <c r="H13" s="164" t="e">
        <f t="shared" si="0"/>
        <v>#REF!</v>
      </c>
    </row>
    <row r="14" spans="1:8" s="2" customFormat="1" ht="12.75">
      <c r="A14" s="302" t="s">
        <v>205</v>
      </c>
      <c r="B14" s="90" t="s">
        <v>7</v>
      </c>
      <c r="C14" s="90" t="s">
        <v>8</v>
      </c>
      <c r="D14" s="301" t="s">
        <v>172</v>
      </c>
      <c r="E14" s="90"/>
      <c r="F14" s="165" t="e">
        <f t="shared" si="0"/>
        <v>#REF!</v>
      </c>
      <c r="G14" s="165" t="e">
        <f t="shared" si="0"/>
        <v>#REF!</v>
      </c>
      <c r="H14" s="165" t="e">
        <f t="shared" si="0"/>
        <v>#REF!</v>
      </c>
    </row>
    <row r="15" spans="1:8" s="2" customFormat="1" ht="12.75">
      <c r="A15" s="9" t="s">
        <v>68</v>
      </c>
      <c r="B15" s="91" t="s">
        <v>7</v>
      </c>
      <c r="C15" s="91" t="s">
        <v>8</v>
      </c>
      <c r="D15" s="91" t="s">
        <v>172</v>
      </c>
      <c r="E15" s="303" t="s">
        <v>146</v>
      </c>
      <c r="F15" s="153" t="e">
        <f>#REF!+#REF!</f>
        <v>#REF!</v>
      </c>
      <c r="G15" s="153" t="e">
        <f>#REF!+#REF!</f>
        <v>#REF!</v>
      </c>
      <c r="H15" s="153" t="e">
        <f>#REF!+#REF!</f>
        <v>#REF!</v>
      </c>
    </row>
    <row r="16" spans="1:8" s="2" customFormat="1" ht="42.75">
      <c r="A16" s="304" t="s">
        <v>790</v>
      </c>
      <c r="B16" s="137" t="s">
        <v>7</v>
      </c>
      <c r="C16" s="238" t="s">
        <v>9</v>
      </c>
      <c r="D16" s="137"/>
      <c r="E16" s="238"/>
      <c r="F16" s="166" t="e">
        <f>F17</f>
        <v>#REF!</v>
      </c>
      <c r="G16" s="166" t="e">
        <f>G17</f>
        <v>#REF!</v>
      </c>
      <c r="H16" s="166" t="e">
        <f>H17</f>
        <v>#REF!</v>
      </c>
    </row>
    <row r="17" spans="1:8" s="2" customFormat="1" ht="12.75">
      <c r="A17" s="305" t="s">
        <v>1010</v>
      </c>
      <c r="B17" s="90" t="s">
        <v>7</v>
      </c>
      <c r="C17" s="90" t="s">
        <v>9</v>
      </c>
      <c r="D17" s="301" t="s">
        <v>227</v>
      </c>
      <c r="E17" s="301"/>
      <c r="F17" s="167" t="e">
        <f>F18+F20</f>
        <v>#REF!</v>
      </c>
      <c r="G17" s="167" t="e">
        <f>G18+G20</f>
        <v>#REF!</v>
      </c>
      <c r="H17" s="167" t="e">
        <f>H18+H20</f>
        <v>#REF!</v>
      </c>
    </row>
    <row r="18" spans="1:8" s="2" customFormat="1" ht="12.75">
      <c r="A18" s="9" t="s">
        <v>981</v>
      </c>
      <c r="B18" s="91" t="s">
        <v>7</v>
      </c>
      <c r="C18" s="91" t="s">
        <v>9</v>
      </c>
      <c r="D18" s="91" t="s">
        <v>227</v>
      </c>
      <c r="E18" s="303" t="s">
        <v>982</v>
      </c>
      <c r="F18" s="154" t="e">
        <f>F19</f>
        <v>#REF!</v>
      </c>
      <c r="G18" s="154" t="e">
        <f>G19</f>
        <v>#REF!</v>
      </c>
      <c r="H18" s="154" t="e">
        <f>H19</f>
        <v>#REF!</v>
      </c>
    </row>
    <row r="19" spans="1:8" s="2" customFormat="1" ht="12.75">
      <c r="A19" s="9" t="s">
        <v>68</v>
      </c>
      <c r="B19" s="91" t="s">
        <v>7</v>
      </c>
      <c r="C19" s="91" t="s">
        <v>9</v>
      </c>
      <c r="D19" s="91" t="s">
        <v>227</v>
      </c>
      <c r="E19" s="303" t="s">
        <v>146</v>
      </c>
      <c r="F19" s="154" t="e">
        <f>#REF!+#REF!</f>
        <v>#REF!</v>
      </c>
      <c r="G19" s="154" t="e">
        <f>#REF!+#REF!</f>
        <v>#REF!</v>
      </c>
      <c r="H19" s="154" t="e">
        <f>#REF!+#REF!</f>
        <v>#REF!</v>
      </c>
    </row>
    <row r="20" spans="1:8" s="2" customFormat="1" ht="12.75">
      <c r="A20" s="9" t="s">
        <v>983</v>
      </c>
      <c r="B20" s="91" t="s">
        <v>7</v>
      </c>
      <c r="C20" s="91" t="s">
        <v>9</v>
      </c>
      <c r="D20" s="91" t="s">
        <v>227</v>
      </c>
      <c r="E20" s="303" t="s">
        <v>525</v>
      </c>
      <c r="F20" s="154" t="e">
        <f>F21+F22</f>
        <v>#REF!</v>
      </c>
      <c r="G20" s="154" t="e">
        <f>G21+G22</f>
        <v>#REF!</v>
      </c>
      <c r="H20" s="154" t="e">
        <f>H21+H22</f>
        <v>#REF!</v>
      </c>
    </row>
    <row r="21" spans="1:8" s="2" customFormat="1" ht="12.75" customHeight="1">
      <c r="A21" s="9" t="s">
        <v>289</v>
      </c>
      <c r="B21" s="91" t="s">
        <v>7</v>
      </c>
      <c r="C21" s="91" t="s">
        <v>9</v>
      </c>
      <c r="D21" s="91" t="s">
        <v>227</v>
      </c>
      <c r="E21" s="303" t="s">
        <v>259</v>
      </c>
      <c r="F21" s="154" t="e">
        <f>#REF!</f>
        <v>#REF!</v>
      </c>
      <c r="G21" s="154" t="e">
        <f>#REF!</f>
        <v>#REF!</v>
      </c>
      <c r="H21" s="154" t="e">
        <f>#REF!</f>
        <v>#REF!</v>
      </c>
    </row>
    <row r="22" spans="1:8" s="2" customFormat="1" ht="12.75" customHeight="1">
      <c r="A22" s="9" t="s">
        <v>203</v>
      </c>
      <c r="B22" s="91" t="s">
        <v>7</v>
      </c>
      <c r="C22" s="91" t="s">
        <v>9</v>
      </c>
      <c r="D22" s="91" t="s">
        <v>227</v>
      </c>
      <c r="E22" s="303" t="s">
        <v>290</v>
      </c>
      <c r="F22" s="154" t="e">
        <f>#REF!+#REF!+#REF!</f>
        <v>#REF!</v>
      </c>
      <c r="G22" s="154" t="e">
        <f>#REF!+#REF!+#REF!</f>
        <v>#REF!</v>
      </c>
      <c r="H22" s="154" t="e">
        <f>#REF!+#REF!+#REF!</f>
        <v>#REF!</v>
      </c>
    </row>
    <row r="23" spans="1:8" s="2" customFormat="1" ht="44.25" customHeight="1">
      <c r="A23" s="306" t="s">
        <v>756</v>
      </c>
      <c r="B23" s="137" t="s">
        <v>7</v>
      </c>
      <c r="C23" s="238" t="s">
        <v>10</v>
      </c>
      <c r="D23" s="137"/>
      <c r="E23" s="238"/>
      <c r="F23" s="166" t="e">
        <f>F24</f>
        <v>#REF!</v>
      </c>
      <c r="G23" s="166" t="e">
        <f>G24</f>
        <v>#REF!</v>
      </c>
      <c r="H23" s="166" t="e">
        <f>H24</f>
        <v>#REF!</v>
      </c>
    </row>
    <row r="24" spans="1:8" s="2" customFormat="1" ht="12.75">
      <c r="A24" s="305" t="s">
        <v>1010</v>
      </c>
      <c r="B24" s="90" t="s">
        <v>7</v>
      </c>
      <c r="C24" s="90" t="s">
        <v>10</v>
      </c>
      <c r="D24" s="301" t="s">
        <v>227</v>
      </c>
      <c r="E24" s="301"/>
      <c r="F24" s="167" t="e">
        <f>F25+F28</f>
        <v>#REF!</v>
      </c>
      <c r="G24" s="167" t="e">
        <f>G25+G28</f>
        <v>#REF!</v>
      </c>
      <c r="H24" s="167" t="e">
        <f>H25+H28</f>
        <v>#REF!</v>
      </c>
    </row>
    <row r="25" spans="1:8" s="2" customFormat="1" ht="12.75">
      <c r="A25" s="9" t="s">
        <v>981</v>
      </c>
      <c r="B25" s="91" t="s">
        <v>7</v>
      </c>
      <c r="C25" s="91" t="s">
        <v>10</v>
      </c>
      <c r="D25" s="91" t="s">
        <v>227</v>
      </c>
      <c r="E25" s="303" t="s">
        <v>982</v>
      </c>
      <c r="F25" s="154" t="e">
        <f>F26+F27</f>
        <v>#REF!</v>
      </c>
      <c r="G25" s="154" t="e">
        <f>G26+G27</f>
        <v>#REF!</v>
      </c>
      <c r="H25" s="154" t="e">
        <f>H26+H27</f>
        <v>#REF!</v>
      </c>
    </row>
    <row r="26" spans="1:8" s="2" customFormat="1" ht="12.75">
      <c r="A26" s="9" t="s">
        <v>68</v>
      </c>
      <c r="B26" s="91" t="s">
        <v>7</v>
      </c>
      <c r="C26" s="91" t="s">
        <v>10</v>
      </c>
      <c r="D26" s="91" t="s">
        <v>227</v>
      </c>
      <c r="E26" s="303" t="s">
        <v>146</v>
      </c>
      <c r="F26" s="154" t="e">
        <f>#REF!+#REF!</f>
        <v>#REF!</v>
      </c>
      <c r="G26" s="154" t="e">
        <f>#REF!+#REF!</f>
        <v>#REF!</v>
      </c>
      <c r="H26" s="154" t="e">
        <f>#REF!+#REF!</f>
        <v>#REF!</v>
      </c>
    </row>
    <row r="27" spans="1:8" s="2" customFormat="1" ht="12.75">
      <c r="A27" s="9" t="s">
        <v>204</v>
      </c>
      <c r="B27" s="91" t="s">
        <v>7</v>
      </c>
      <c r="C27" s="91" t="s">
        <v>10</v>
      </c>
      <c r="D27" s="91" t="s">
        <v>227</v>
      </c>
      <c r="E27" s="303" t="s">
        <v>147</v>
      </c>
      <c r="F27" s="154" t="e">
        <f>#REF!</f>
        <v>#REF!</v>
      </c>
      <c r="G27" s="154" t="e">
        <f>#REF!</f>
        <v>#REF!</v>
      </c>
      <c r="H27" s="154" t="e">
        <f>#REF!</f>
        <v>#REF!</v>
      </c>
    </row>
    <row r="28" spans="1:8" s="2" customFormat="1" ht="12.75">
      <c r="A28" s="9" t="s">
        <v>983</v>
      </c>
      <c r="B28" s="91" t="s">
        <v>7</v>
      </c>
      <c r="C28" s="91" t="s">
        <v>10</v>
      </c>
      <c r="D28" s="91" t="s">
        <v>227</v>
      </c>
      <c r="E28" s="303" t="s">
        <v>525</v>
      </c>
      <c r="F28" s="154" t="e">
        <f>F29</f>
        <v>#REF!</v>
      </c>
      <c r="G28" s="154" t="e">
        <f>G29</f>
        <v>#REF!</v>
      </c>
      <c r="H28" s="154" t="e">
        <f>H29</f>
        <v>#REF!</v>
      </c>
    </row>
    <row r="29" spans="1:8" s="2" customFormat="1" ht="13.5" customHeight="1">
      <c r="A29" s="9" t="s">
        <v>289</v>
      </c>
      <c r="B29" s="91" t="s">
        <v>7</v>
      </c>
      <c r="C29" s="91" t="s">
        <v>10</v>
      </c>
      <c r="D29" s="91" t="s">
        <v>227</v>
      </c>
      <c r="E29" s="303" t="s">
        <v>290</v>
      </c>
      <c r="F29" s="154" t="e">
        <f>#REF!+#REF!</f>
        <v>#REF!</v>
      </c>
      <c r="G29" s="154" t="e">
        <f>#REF!+#REF!</f>
        <v>#REF!</v>
      </c>
      <c r="H29" s="154" t="e">
        <f>#REF!+#REF!</f>
        <v>#REF!</v>
      </c>
    </row>
    <row r="30" spans="1:8" s="2" customFormat="1" ht="29.25" customHeight="1">
      <c r="A30" s="304" t="s">
        <v>141</v>
      </c>
      <c r="B30" s="137" t="s">
        <v>7</v>
      </c>
      <c r="C30" s="238" t="s">
        <v>363</v>
      </c>
      <c r="D30" s="137"/>
      <c r="E30" s="238"/>
      <c r="F30" s="166" t="e">
        <f>F31</f>
        <v>#REF!</v>
      </c>
      <c r="G30" s="166" t="e">
        <f>G31</f>
        <v>#REF!</v>
      </c>
      <c r="H30" s="166" t="e">
        <f>H31</f>
        <v>#REF!</v>
      </c>
    </row>
    <row r="31" spans="1:8" s="2" customFormat="1" ht="12.75">
      <c r="A31" s="305" t="s">
        <v>1010</v>
      </c>
      <c r="B31" s="90" t="s">
        <v>7</v>
      </c>
      <c r="C31" s="90" t="s">
        <v>363</v>
      </c>
      <c r="D31" s="301" t="s">
        <v>227</v>
      </c>
      <c r="E31" s="301"/>
      <c r="F31" s="167" t="e">
        <f>F32+F35+F38</f>
        <v>#REF!</v>
      </c>
      <c r="G31" s="167" t="e">
        <f>G32+G35+G38</f>
        <v>#REF!</v>
      </c>
      <c r="H31" s="167" t="e">
        <f>H32+H35+H38</f>
        <v>#REF!</v>
      </c>
    </row>
    <row r="32" spans="1:8" s="2" customFormat="1" ht="12.75">
      <c r="A32" s="9" t="s">
        <v>981</v>
      </c>
      <c r="B32" s="92" t="s">
        <v>7</v>
      </c>
      <c r="C32" s="92" t="s">
        <v>363</v>
      </c>
      <c r="D32" s="91" t="s">
        <v>227</v>
      </c>
      <c r="E32" s="303" t="s">
        <v>982</v>
      </c>
      <c r="F32" s="98" t="e">
        <f>F33+F34</f>
        <v>#REF!</v>
      </c>
      <c r="G32" s="98" t="e">
        <f>G33+G34</f>
        <v>#REF!</v>
      </c>
      <c r="H32" s="98" t="e">
        <f>H33+H34</f>
        <v>#REF!</v>
      </c>
    </row>
    <row r="33" spans="1:8" s="2" customFormat="1" ht="12.75">
      <c r="A33" s="9" t="s">
        <v>68</v>
      </c>
      <c r="B33" s="91" t="s">
        <v>7</v>
      </c>
      <c r="C33" s="91" t="s">
        <v>363</v>
      </c>
      <c r="D33" s="91" t="s">
        <v>227</v>
      </c>
      <c r="E33" s="303" t="s">
        <v>146</v>
      </c>
      <c r="F33" s="154" t="e">
        <f>#REF!+#REF!</f>
        <v>#REF!</v>
      </c>
      <c r="G33" s="154" t="e">
        <f>#REF!+#REF!</f>
        <v>#REF!</v>
      </c>
      <c r="H33" s="154" t="e">
        <f>#REF!+#REF!</f>
        <v>#REF!</v>
      </c>
    </row>
    <row r="34" spans="1:8" s="2" customFormat="1" ht="12.75">
      <c r="A34" s="9" t="s">
        <v>204</v>
      </c>
      <c r="B34" s="91" t="s">
        <v>7</v>
      </c>
      <c r="C34" s="91" t="s">
        <v>363</v>
      </c>
      <c r="D34" s="91" t="s">
        <v>227</v>
      </c>
      <c r="E34" s="303" t="s">
        <v>147</v>
      </c>
      <c r="F34" s="154" t="e">
        <f>#REF!</f>
        <v>#REF!</v>
      </c>
      <c r="G34" s="154" t="e">
        <f>#REF!</f>
        <v>#REF!</v>
      </c>
      <c r="H34" s="154" t="e">
        <f>#REF!</f>
        <v>#REF!</v>
      </c>
    </row>
    <row r="35" spans="1:8" s="2" customFormat="1" ht="12.75">
      <c r="A35" s="9" t="s">
        <v>983</v>
      </c>
      <c r="B35" s="91" t="s">
        <v>7</v>
      </c>
      <c r="C35" s="91" t="s">
        <v>363</v>
      </c>
      <c r="D35" s="91" t="s">
        <v>227</v>
      </c>
      <c r="E35" s="303" t="s">
        <v>525</v>
      </c>
      <c r="F35" s="154" t="e">
        <f>F36+F37</f>
        <v>#REF!</v>
      </c>
      <c r="G35" s="154" t="e">
        <f>G36+G37</f>
        <v>#REF!</v>
      </c>
      <c r="H35" s="154" t="e">
        <f>H36+H37</f>
        <v>#REF!</v>
      </c>
    </row>
    <row r="36" spans="1:8" s="2" customFormat="1" ht="13.5" customHeight="1">
      <c r="A36" s="9" t="s">
        <v>289</v>
      </c>
      <c r="B36" s="91" t="s">
        <v>7</v>
      </c>
      <c r="C36" s="91" t="s">
        <v>363</v>
      </c>
      <c r="D36" s="91" t="s">
        <v>227</v>
      </c>
      <c r="E36" s="303" t="s">
        <v>259</v>
      </c>
      <c r="F36" s="154" t="e">
        <f>#REF!</f>
        <v>#REF!</v>
      </c>
      <c r="G36" s="154" t="e">
        <f>#REF!</f>
        <v>#REF!</v>
      </c>
      <c r="H36" s="154" t="e">
        <f>#REF!</f>
        <v>#REF!</v>
      </c>
    </row>
    <row r="37" spans="1:8" s="2" customFormat="1" ht="12.75">
      <c r="A37" s="9" t="s">
        <v>203</v>
      </c>
      <c r="B37" s="91" t="s">
        <v>7</v>
      </c>
      <c r="C37" s="91" t="s">
        <v>363</v>
      </c>
      <c r="D37" s="91" t="s">
        <v>227</v>
      </c>
      <c r="E37" s="303" t="s">
        <v>290</v>
      </c>
      <c r="F37" s="154" t="e">
        <f>#REF!+#REF!+#REF!+#REF!</f>
        <v>#REF!</v>
      </c>
      <c r="G37" s="154" t="e">
        <f>#REF!+#REF!+#REF!+#REF!</f>
        <v>#REF!</v>
      </c>
      <c r="H37" s="154" t="e">
        <f>#REF!+#REF!+#REF!+#REF!</f>
        <v>#REF!</v>
      </c>
    </row>
    <row r="38" spans="1:8" s="2" customFormat="1" ht="22.5">
      <c r="A38" s="9" t="s">
        <v>922</v>
      </c>
      <c r="B38" s="91" t="s">
        <v>7</v>
      </c>
      <c r="C38" s="91" t="s">
        <v>363</v>
      </c>
      <c r="D38" s="91" t="s">
        <v>227</v>
      </c>
      <c r="E38" s="303" t="s">
        <v>823</v>
      </c>
      <c r="F38" s="154" t="e">
        <f>F39</f>
        <v>#REF!</v>
      </c>
      <c r="G38" s="154" t="e">
        <f>G39</f>
        <v>#REF!</v>
      </c>
      <c r="H38" s="154" t="e">
        <f>H39</f>
        <v>#REF!</v>
      </c>
    </row>
    <row r="39" spans="1:8" s="2" customFormat="1" ht="12" customHeight="1">
      <c r="A39" s="9" t="s">
        <v>876</v>
      </c>
      <c r="B39" s="91" t="s">
        <v>7</v>
      </c>
      <c r="C39" s="91" t="s">
        <v>363</v>
      </c>
      <c r="D39" s="91" t="s">
        <v>227</v>
      </c>
      <c r="E39" s="303" t="s">
        <v>506</v>
      </c>
      <c r="F39" s="154" t="e">
        <f>#REF!</f>
        <v>#REF!</v>
      </c>
      <c r="G39" s="154" t="e">
        <f>#REF!</f>
        <v>#REF!</v>
      </c>
      <c r="H39" s="154" t="e">
        <f>#REF!</f>
        <v>#REF!</v>
      </c>
    </row>
    <row r="40" spans="1:8" s="2" customFormat="1" ht="15">
      <c r="A40" s="304" t="s">
        <v>325</v>
      </c>
      <c r="B40" s="138" t="s">
        <v>7</v>
      </c>
      <c r="C40" s="307" t="s">
        <v>11</v>
      </c>
      <c r="D40" s="137"/>
      <c r="E40" s="307"/>
      <c r="F40" s="166" t="e">
        <f>F42</f>
        <v>#REF!</v>
      </c>
      <c r="G40" s="166" t="e">
        <f>G42</f>
        <v>#REF!</v>
      </c>
      <c r="H40" s="166" t="e">
        <f>H42</f>
        <v>#REF!</v>
      </c>
    </row>
    <row r="41" spans="1:8" s="2" customFormat="1" ht="12.75">
      <c r="A41" s="302" t="s">
        <v>712</v>
      </c>
      <c r="B41" s="94" t="s">
        <v>7</v>
      </c>
      <c r="C41" s="94" t="s">
        <v>11</v>
      </c>
      <c r="D41" s="308" t="s">
        <v>228</v>
      </c>
      <c r="E41" s="308"/>
      <c r="F41" s="167" t="e">
        <f>F42</f>
        <v>#REF!</v>
      </c>
      <c r="G41" s="167" t="e">
        <f>G42</f>
        <v>#REF!</v>
      </c>
      <c r="H41" s="167" t="e">
        <f>H42</f>
        <v>#REF!</v>
      </c>
    </row>
    <row r="42" spans="1:8" s="2" customFormat="1" ht="12.75">
      <c r="A42" s="9" t="s">
        <v>603</v>
      </c>
      <c r="B42" s="10" t="s">
        <v>7</v>
      </c>
      <c r="C42" s="10" t="s">
        <v>11</v>
      </c>
      <c r="D42" s="35" t="s">
        <v>228</v>
      </c>
      <c r="E42" s="309" t="s">
        <v>508</v>
      </c>
      <c r="F42" s="154" t="e">
        <f>#REF!+#REF!</f>
        <v>#REF!</v>
      </c>
      <c r="G42" s="154" t="e">
        <f>#REF!+#REF!</f>
        <v>#REF!</v>
      </c>
      <c r="H42" s="154" t="e">
        <f>#REF!+#REF!</f>
        <v>#REF!</v>
      </c>
    </row>
    <row r="43" spans="1:8" s="2" customFormat="1" ht="15.75" customHeight="1">
      <c r="A43" s="304" t="s">
        <v>326</v>
      </c>
      <c r="B43" s="137" t="s">
        <v>7</v>
      </c>
      <c r="C43" s="238" t="s">
        <v>12</v>
      </c>
      <c r="D43" s="137"/>
      <c r="E43" s="238"/>
      <c r="F43" s="166" t="e">
        <f>F44+F53+F58+F63+F70</f>
        <v>#REF!</v>
      </c>
      <c r="G43" s="166" t="e">
        <f>G44+G53+G58+G63+G70</f>
        <v>#REF!</v>
      </c>
      <c r="H43" s="166" t="e">
        <f>H44+H53+H58+H63+H70</f>
        <v>#REF!</v>
      </c>
    </row>
    <row r="44" spans="1:8" s="2" customFormat="1" ht="12.75">
      <c r="A44" s="305" t="s">
        <v>1010</v>
      </c>
      <c r="B44" s="90" t="s">
        <v>7</v>
      </c>
      <c r="C44" s="90" t="s">
        <v>12</v>
      </c>
      <c r="D44" s="301" t="s">
        <v>227</v>
      </c>
      <c r="E44" s="301"/>
      <c r="F44" s="167" t="e">
        <f>F45+F48+F51</f>
        <v>#REF!</v>
      </c>
      <c r="G44" s="167" t="e">
        <f>G45+G48+G51</f>
        <v>#REF!</v>
      </c>
      <c r="H44" s="167" t="e">
        <f>H45+H48+H51</f>
        <v>#REF!</v>
      </c>
    </row>
    <row r="45" spans="1:8" s="2" customFormat="1" ht="12.75">
      <c r="A45" s="9" t="s">
        <v>981</v>
      </c>
      <c r="B45" s="91" t="s">
        <v>7</v>
      </c>
      <c r="C45" s="91" t="s">
        <v>12</v>
      </c>
      <c r="D45" s="91" t="s">
        <v>227</v>
      </c>
      <c r="E45" s="303" t="s">
        <v>982</v>
      </c>
      <c r="F45" s="154" t="e">
        <f>F46+F47</f>
        <v>#REF!</v>
      </c>
      <c r="G45" s="154" t="e">
        <f>G46+G47</f>
        <v>#REF!</v>
      </c>
      <c r="H45" s="154" t="e">
        <f>H46+H47</f>
        <v>#REF!</v>
      </c>
    </row>
    <row r="46" spans="1:8" s="2" customFormat="1" ht="12.75">
      <c r="A46" s="9" t="s">
        <v>68</v>
      </c>
      <c r="B46" s="91" t="s">
        <v>7</v>
      </c>
      <c r="C46" s="91" t="s">
        <v>12</v>
      </c>
      <c r="D46" s="91" t="s">
        <v>227</v>
      </c>
      <c r="E46" s="303" t="s">
        <v>146</v>
      </c>
      <c r="F46" s="154" t="e">
        <f>#REF!+#REF!</f>
        <v>#REF!</v>
      </c>
      <c r="G46" s="154" t="e">
        <f>#REF!+#REF!</f>
        <v>#REF!</v>
      </c>
      <c r="H46" s="154" t="e">
        <f>#REF!+#REF!</f>
        <v>#REF!</v>
      </c>
    </row>
    <row r="47" spans="1:8" s="2" customFormat="1" ht="12.75">
      <c r="A47" s="9" t="s">
        <v>204</v>
      </c>
      <c r="B47" s="91" t="s">
        <v>7</v>
      </c>
      <c r="C47" s="91" t="s">
        <v>12</v>
      </c>
      <c r="D47" s="91" t="s">
        <v>227</v>
      </c>
      <c r="E47" s="303" t="s">
        <v>147</v>
      </c>
      <c r="F47" s="154" t="e">
        <f>#REF!</f>
        <v>#REF!</v>
      </c>
      <c r="G47" s="154" t="e">
        <f>#REF!</f>
        <v>#REF!</v>
      </c>
      <c r="H47" s="154" t="e">
        <f>#REF!</f>
        <v>#REF!</v>
      </c>
    </row>
    <row r="48" spans="1:8" s="2" customFormat="1" ht="12.75">
      <c r="A48" s="9" t="s">
        <v>983</v>
      </c>
      <c r="B48" s="91" t="s">
        <v>7</v>
      </c>
      <c r="C48" s="91" t="s">
        <v>12</v>
      </c>
      <c r="D48" s="91" t="s">
        <v>227</v>
      </c>
      <c r="E48" s="303" t="s">
        <v>525</v>
      </c>
      <c r="F48" s="154" t="e">
        <f>F49+F50</f>
        <v>#REF!</v>
      </c>
      <c r="G48" s="154" t="e">
        <f>G49+G50</f>
        <v>#REF!</v>
      </c>
      <c r="H48" s="154" t="e">
        <f>H49+H50</f>
        <v>#REF!</v>
      </c>
    </row>
    <row r="49" spans="1:8" s="2" customFormat="1" ht="12.75" customHeight="1">
      <c r="A49" s="9" t="s">
        <v>289</v>
      </c>
      <c r="B49" s="91" t="s">
        <v>7</v>
      </c>
      <c r="C49" s="91" t="s">
        <v>12</v>
      </c>
      <c r="D49" s="91" t="s">
        <v>227</v>
      </c>
      <c r="E49" s="303" t="s">
        <v>259</v>
      </c>
      <c r="F49" s="154" t="e">
        <f>#REF!</f>
        <v>#REF!</v>
      </c>
      <c r="G49" s="154" t="e">
        <f>#REF!</f>
        <v>#REF!</v>
      </c>
      <c r="H49" s="154" t="e">
        <f>#REF!</f>
        <v>#REF!</v>
      </c>
    </row>
    <row r="50" spans="1:8" s="2" customFormat="1" ht="12.75" customHeight="1">
      <c r="A50" s="9" t="s">
        <v>203</v>
      </c>
      <c r="B50" s="91" t="s">
        <v>7</v>
      </c>
      <c r="C50" s="91" t="s">
        <v>12</v>
      </c>
      <c r="D50" s="91" t="s">
        <v>227</v>
      </c>
      <c r="E50" s="303" t="s">
        <v>290</v>
      </c>
      <c r="F50" s="154">
        <v>31.1</v>
      </c>
      <c r="G50" s="154">
        <v>31.1</v>
      </c>
      <c r="H50" s="154">
        <v>31.1</v>
      </c>
    </row>
    <row r="51" spans="1:8" s="2" customFormat="1" ht="21.75" customHeight="1">
      <c r="A51" s="9" t="s">
        <v>922</v>
      </c>
      <c r="B51" s="91" t="s">
        <v>7</v>
      </c>
      <c r="C51" s="91" t="s">
        <v>12</v>
      </c>
      <c r="D51" s="91" t="s">
        <v>227</v>
      </c>
      <c r="E51" s="303" t="s">
        <v>823</v>
      </c>
      <c r="F51" s="154" t="e">
        <f>F52</f>
        <v>#REF!</v>
      </c>
      <c r="G51" s="154" t="e">
        <f>G52</f>
        <v>#REF!</v>
      </c>
      <c r="H51" s="154" t="e">
        <f>H52</f>
        <v>#REF!</v>
      </c>
    </row>
    <row r="52" spans="1:8" s="2" customFormat="1" ht="12.75" customHeight="1">
      <c r="A52" s="9" t="s">
        <v>507</v>
      </c>
      <c r="B52" s="91" t="s">
        <v>7</v>
      </c>
      <c r="C52" s="91" t="s">
        <v>12</v>
      </c>
      <c r="D52" s="91" t="s">
        <v>227</v>
      </c>
      <c r="E52" s="303" t="s">
        <v>506</v>
      </c>
      <c r="F52" s="154" t="e">
        <f>#REF!</f>
        <v>#REF!</v>
      </c>
      <c r="G52" s="154" t="e">
        <f>#REF!</f>
        <v>#REF!</v>
      </c>
      <c r="H52" s="154" t="e">
        <f>#REF!</f>
        <v>#REF!</v>
      </c>
    </row>
    <row r="53" spans="1:8" s="2" customFormat="1" ht="12.75">
      <c r="A53" s="305" t="s">
        <v>951</v>
      </c>
      <c r="B53" s="90" t="s">
        <v>7</v>
      </c>
      <c r="C53" s="90" t="s">
        <v>12</v>
      </c>
      <c r="D53" s="301" t="s">
        <v>154</v>
      </c>
      <c r="E53" s="301"/>
      <c r="F53" s="167" t="e">
        <f>F54+F56</f>
        <v>#REF!</v>
      </c>
      <c r="G53" s="167" t="e">
        <f>G54+G56</f>
        <v>#REF!</v>
      </c>
      <c r="H53" s="167" t="e">
        <f>H54+H56</f>
        <v>#REF!</v>
      </c>
    </row>
    <row r="54" spans="1:8" s="2" customFormat="1" ht="12.75">
      <c r="A54" s="9" t="s">
        <v>983</v>
      </c>
      <c r="B54" s="91" t="s">
        <v>7</v>
      </c>
      <c r="C54" s="91" t="s">
        <v>12</v>
      </c>
      <c r="D54" s="91" t="s">
        <v>154</v>
      </c>
      <c r="E54" s="303" t="s">
        <v>525</v>
      </c>
      <c r="F54" s="154" t="e">
        <f>F55</f>
        <v>#REF!</v>
      </c>
      <c r="G54" s="154" t="e">
        <f>G55</f>
        <v>#REF!</v>
      </c>
      <c r="H54" s="154" t="e">
        <f>H55</f>
        <v>#REF!</v>
      </c>
    </row>
    <row r="55" spans="1:8" s="2" customFormat="1" ht="12.75">
      <c r="A55" s="9" t="s">
        <v>203</v>
      </c>
      <c r="B55" s="91" t="s">
        <v>7</v>
      </c>
      <c r="C55" s="91" t="s">
        <v>12</v>
      </c>
      <c r="D55" s="91" t="s">
        <v>154</v>
      </c>
      <c r="E55" s="303" t="s">
        <v>290</v>
      </c>
      <c r="F55" s="154" t="e">
        <f>#REF!</f>
        <v>#REF!</v>
      </c>
      <c r="G55" s="154" t="e">
        <f>#REF!</f>
        <v>#REF!</v>
      </c>
      <c r="H55" s="154" t="e">
        <f>#REF!</f>
        <v>#REF!</v>
      </c>
    </row>
    <row r="56" spans="1:8" s="2" customFormat="1" ht="22.5">
      <c r="A56" s="9" t="s">
        <v>922</v>
      </c>
      <c r="B56" s="91" t="s">
        <v>7</v>
      </c>
      <c r="C56" s="91" t="s">
        <v>12</v>
      </c>
      <c r="D56" s="91" t="s">
        <v>154</v>
      </c>
      <c r="E56" s="303" t="s">
        <v>823</v>
      </c>
      <c r="F56" s="154" t="e">
        <f>F57</f>
        <v>#REF!</v>
      </c>
      <c r="G56" s="154" t="e">
        <f>G57</f>
        <v>#REF!</v>
      </c>
      <c r="H56" s="154" t="e">
        <f>H57</f>
        <v>#REF!</v>
      </c>
    </row>
    <row r="57" spans="1:8" s="2" customFormat="1" ht="12.75">
      <c r="A57" s="9" t="s">
        <v>876</v>
      </c>
      <c r="B57" s="91" t="s">
        <v>7</v>
      </c>
      <c r="C57" s="91" t="s">
        <v>12</v>
      </c>
      <c r="D57" s="91" t="s">
        <v>154</v>
      </c>
      <c r="E57" s="303" t="s">
        <v>921</v>
      </c>
      <c r="F57" s="154" t="e">
        <f>#REF!</f>
        <v>#REF!</v>
      </c>
      <c r="G57" s="154" t="e">
        <f>#REF!</f>
        <v>#REF!</v>
      </c>
      <c r="H57" s="154" t="e">
        <f>#REF!</f>
        <v>#REF!</v>
      </c>
    </row>
    <row r="58" spans="1:8" s="29" customFormat="1" ht="12">
      <c r="A58" s="310" t="s">
        <v>831</v>
      </c>
      <c r="B58" s="90" t="s">
        <v>7</v>
      </c>
      <c r="C58" s="90" t="s">
        <v>12</v>
      </c>
      <c r="D58" s="301" t="s">
        <v>873</v>
      </c>
      <c r="E58" s="301"/>
      <c r="F58" s="167" t="e">
        <f>F59+F61</f>
        <v>#REF!</v>
      </c>
      <c r="G58" s="167" t="e">
        <f>G59+G61</f>
        <v>#REF!</v>
      </c>
      <c r="H58" s="167" t="e">
        <f>H59+H61</f>
        <v>#REF!</v>
      </c>
    </row>
    <row r="59" spans="1:8" s="29" customFormat="1" ht="11.25">
      <c r="A59" s="9" t="s">
        <v>983</v>
      </c>
      <c r="B59" s="91" t="s">
        <v>7</v>
      </c>
      <c r="C59" s="91" t="s">
        <v>12</v>
      </c>
      <c r="D59" s="91" t="s">
        <v>873</v>
      </c>
      <c r="E59" s="303" t="s">
        <v>525</v>
      </c>
      <c r="F59" s="154" t="e">
        <f>F60</f>
        <v>#REF!</v>
      </c>
      <c r="G59" s="154" t="e">
        <f>G60</f>
        <v>#REF!</v>
      </c>
      <c r="H59" s="154" t="e">
        <f>H60</f>
        <v>#REF!</v>
      </c>
    </row>
    <row r="60" spans="1:8" s="29" customFormat="1" ht="11.25">
      <c r="A60" s="9" t="s">
        <v>203</v>
      </c>
      <c r="B60" s="91" t="s">
        <v>7</v>
      </c>
      <c r="C60" s="91" t="s">
        <v>12</v>
      </c>
      <c r="D60" s="91" t="s">
        <v>873</v>
      </c>
      <c r="E60" s="303" t="s">
        <v>290</v>
      </c>
      <c r="F60" s="154" t="e">
        <f>#REF!+#REF!</f>
        <v>#REF!</v>
      </c>
      <c r="G60" s="154" t="e">
        <f>#REF!+#REF!</f>
        <v>#REF!</v>
      </c>
      <c r="H60" s="154" t="e">
        <f>#REF!+#REF!</f>
        <v>#REF!</v>
      </c>
    </row>
    <row r="61" spans="1:8" s="29" customFormat="1" ht="22.5" customHeight="1">
      <c r="A61" s="9" t="s">
        <v>922</v>
      </c>
      <c r="B61" s="91" t="s">
        <v>7</v>
      </c>
      <c r="C61" s="91" t="s">
        <v>12</v>
      </c>
      <c r="D61" s="91" t="s">
        <v>873</v>
      </c>
      <c r="E61" s="303" t="s">
        <v>823</v>
      </c>
      <c r="F61" s="154" t="e">
        <f>F62</f>
        <v>#REF!</v>
      </c>
      <c r="G61" s="154" t="e">
        <f>G62</f>
        <v>#REF!</v>
      </c>
      <c r="H61" s="154" t="e">
        <f>H62</f>
        <v>#REF!</v>
      </c>
    </row>
    <row r="62" spans="1:8" s="29" customFormat="1" ht="12" customHeight="1">
      <c r="A62" s="9" t="s">
        <v>876</v>
      </c>
      <c r="B62" s="91" t="s">
        <v>7</v>
      </c>
      <c r="C62" s="91" t="s">
        <v>12</v>
      </c>
      <c r="D62" s="91" t="s">
        <v>873</v>
      </c>
      <c r="E62" s="303" t="s">
        <v>921</v>
      </c>
      <c r="F62" s="154" t="e">
        <f>#REF!+#REF!</f>
        <v>#REF!</v>
      </c>
      <c r="G62" s="154" t="e">
        <f>#REF!+#REF!</f>
        <v>#REF!</v>
      </c>
      <c r="H62" s="154" t="e">
        <f>#REF!+#REF!</f>
        <v>#REF!</v>
      </c>
    </row>
    <row r="63" spans="1:8" s="29" customFormat="1" ht="13.5" customHeight="1">
      <c r="A63" s="305" t="s">
        <v>365</v>
      </c>
      <c r="B63" s="90" t="s">
        <v>7</v>
      </c>
      <c r="C63" s="90" t="s">
        <v>12</v>
      </c>
      <c r="D63" s="90" t="s">
        <v>129</v>
      </c>
      <c r="E63" s="301"/>
      <c r="F63" s="167" t="e">
        <f>F64+F67</f>
        <v>#REF!</v>
      </c>
      <c r="G63" s="167" t="e">
        <f>G64+G67</f>
        <v>#REF!</v>
      </c>
      <c r="H63" s="167" t="e">
        <f>H64+H67</f>
        <v>#REF!</v>
      </c>
    </row>
    <row r="64" spans="1:8" s="29" customFormat="1" ht="12">
      <c r="A64" s="9" t="s">
        <v>653</v>
      </c>
      <c r="B64" s="91" t="s">
        <v>7</v>
      </c>
      <c r="C64" s="91" t="s">
        <v>12</v>
      </c>
      <c r="D64" s="91" t="s">
        <v>129</v>
      </c>
      <c r="E64" s="303" t="s">
        <v>309</v>
      </c>
      <c r="F64" s="239" t="e">
        <f>F65+F66</f>
        <v>#REF!</v>
      </c>
      <c r="G64" s="239" t="e">
        <f>G65+G66</f>
        <v>#REF!</v>
      </c>
      <c r="H64" s="239" t="e">
        <f>H65+H66</f>
        <v>#REF!</v>
      </c>
    </row>
    <row r="65" spans="1:8" s="29" customFormat="1" ht="12">
      <c r="A65" s="9" t="s">
        <v>68</v>
      </c>
      <c r="B65" s="91" t="s">
        <v>7</v>
      </c>
      <c r="C65" s="91" t="s">
        <v>12</v>
      </c>
      <c r="D65" s="91" t="s">
        <v>129</v>
      </c>
      <c r="E65" s="303" t="s">
        <v>636</v>
      </c>
      <c r="F65" s="239" t="e">
        <f>#REF!+#REF!</f>
        <v>#REF!</v>
      </c>
      <c r="G65" s="239" t="e">
        <f>#REF!+#REF!</f>
        <v>#REF!</v>
      </c>
      <c r="H65" s="239" t="e">
        <f>#REF!+#REF!</f>
        <v>#REF!</v>
      </c>
    </row>
    <row r="66" spans="1:8" s="29" customFormat="1" ht="12">
      <c r="A66" s="9" t="s">
        <v>204</v>
      </c>
      <c r="B66" s="91" t="s">
        <v>7</v>
      </c>
      <c r="C66" s="91" t="s">
        <v>12</v>
      </c>
      <c r="D66" s="91" t="s">
        <v>129</v>
      </c>
      <c r="E66" s="303" t="s">
        <v>308</v>
      </c>
      <c r="F66" s="239" t="e">
        <f>#REF!</f>
        <v>#REF!</v>
      </c>
      <c r="G66" s="239" t="e">
        <f>#REF!</f>
        <v>#REF!</v>
      </c>
      <c r="H66" s="239" t="e">
        <f>#REF!</f>
        <v>#REF!</v>
      </c>
    </row>
    <row r="67" spans="1:8" s="29" customFormat="1" ht="12">
      <c r="A67" s="9" t="s">
        <v>983</v>
      </c>
      <c r="B67" s="91" t="s">
        <v>7</v>
      </c>
      <c r="C67" s="91" t="s">
        <v>12</v>
      </c>
      <c r="D67" s="91" t="s">
        <v>129</v>
      </c>
      <c r="E67" s="303" t="s">
        <v>525</v>
      </c>
      <c r="F67" s="239" t="e">
        <f>F68+F69</f>
        <v>#REF!</v>
      </c>
      <c r="G67" s="239" t="e">
        <f>G68+G69</f>
        <v>#REF!</v>
      </c>
      <c r="H67" s="239" t="e">
        <f>H68+H69</f>
        <v>#REF!</v>
      </c>
    </row>
    <row r="68" spans="1:8" s="29" customFormat="1" ht="22.5">
      <c r="A68" s="9" t="s">
        <v>289</v>
      </c>
      <c r="B68" s="91" t="s">
        <v>7</v>
      </c>
      <c r="C68" s="91" t="s">
        <v>12</v>
      </c>
      <c r="D68" s="91" t="s">
        <v>129</v>
      </c>
      <c r="E68" s="303" t="s">
        <v>259</v>
      </c>
      <c r="F68" s="239" t="e">
        <f>#REF!</f>
        <v>#REF!</v>
      </c>
      <c r="G68" s="239" t="e">
        <f>#REF!</f>
        <v>#REF!</v>
      </c>
      <c r="H68" s="239" t="e">
        <f>#REF!</f>
        <v>#REF!</v>
      </c>
    </row>
    <row r="69" spans="1:8" s="29" customFormat="1" ht="11.25">
      <c r="A69" s="9" t="s">
        <v>203</v>
      </c>
      <c r="B69" s="91" t="s">
        <v>7</v>
      </c>
      <c r="C69" s="91" t="s">
        <v>12</v>
      </c>
      <c r="D69" s="91" t="s">
        <v>129</v>
      </c>
      <c r="E69" s="303" t="s">
        <v>290</v>
      </c>
      <c r="F69" s="154" t="e">
        <f>#REF!+#REF!+#REF!+#REF!+#REF!</f>
        <v>#REF!</v>
      </c>
      <c r="G69" s="154" t="e">
        <f>#REF!+#REF!+#REF!+#REF!+#REF!</f>
        <v>#REF!</v>
      </c>
      <c r="H69" s="154" t="e">
        <f>#REF!+#REF!+#REF!+#REF!+#REF!</f>
        <v>#REF!</v>
      </c>
    </row>
    <row r="70" spans="1:8" s="29" customFormat="1" ht="12">
      <c r="A70" s="310" t="s">
        <v>396</v>
      </c>
      <c r="B70" s="90" t="s">
        <v>7</v>
      </c>
      <c r="C70" s="90" t="s">
        <v>12</v>
      </c>
      <c r="D70" s="301" t="s">
        <v>522</v>
      </c>
      <c r="E70" s="314"/>
      <c r="F70" s="184" t="e">
        <f aca="true" t="shared" si="1" ref="F70:H71">F71</f>
        <v>#REF!</v>
      </c>
      <c r="G70" s="184" t="e">
        <f t="shared" si="1"/>
        <v>#REF!</v>
      </c>
      <c r="H70" s="184" t="e">
        <f t="shared" si="1"/>
        <v>#REF!</v>
      </c>
    </row>
    <row r="71" spans="1:8" s="29" customFormat="1" ht="11.25">
      <c r="A71" s="9" t="s">
        <v>983</v>
      </c>
      <c r="B71" s="91" t="s">
        <v>7</v>
      </c>
      <c r="C71" s="91" t="s">
        <v>12</v>
      </c>
      <c r="D71" s="91" t="s">
        <v>522</v>
      </c>
      <c r="E71" s="303" t="s">
        <v>525</v>
      </c>
      <c r="F71" s="154" t="e">
        <f t="shared" si="1"/>
        <v>#REF!</v>
      </c>
      <c r="G71" s="154" t="e">
        <f t="shared" si="1"/>
        <v>#REF!</v>
      </c>
      <c r="H71" s="154" t="e">
        <f t="shared" si="1"/>
        <v>#REF!</v>
      </c>
    </row>
    <row r="72" spans="1:8" s="29" customFormat="1" ht="11.25">
      <c r="A72" s="9" t="s">
        <v>203</v>
      </c>
      <c r="B72" s="91" t="s">
        <v>7</v>
      </c>
      <c r="C72" s="91" t="s">
        <v>12</v>
      </c>
      <c r="D72" s="91" t="s">
        <v>522</v>
      </c>
      <c r="E72" s="303" t="s">
        <v>290</v>
      </c>
      <c r="F72" s="154" t="e">
        <f>#REF!</f>
        <v>#REF!</v>
      </c>
      <c r="G72" s="154" t="e">
        <f>#REF!</f>
        <v>#REF!</v>
      </c>
      <c r="H72" s="154" t="e">
        <f>#REF!</f>
        <v>#REF!</v>
      </c>
    </row>
    <row r="73" spans="1:8" s="2" customFormat="1" ht="31.5">
      <c r="A73" s="147" t="s">
        <v>780</v>
      </c>
      <c r="B73" s="148" t="s">
        <v>9</v>
      </c>
      <c r="C73" s="148"/>
      <c r="D73" s="148"/>
      <c r="E73" s="148"/>
      <c r="F73" s="169" t="e">
        <f>F74</f>
        <v>#REF!</v>
      </c>
      <c r="G73" s="169" t="e">
        <f>G74</f>
        <v>#REF!</v>
      </c>
      <c r="H73" s="169" t="e">
        <f>H74</f>
        <v>#REF!</v>
      </c>
    </row>
    <row r="74" spans="1:8" s="2" customFormat="1" ht="30" customHeight="1">
      <c r="A74" s="311" t="s">
        <v>781</v>
      </c>
      <c r="B74" s="137" t="s">
        <v>9</v>
      </c>
      <c r="C74" s="238" t="s">
        <v>13</v>
      </c>
      <c r="D74" s="137"/>
      <c r="E74" s="238"/>
      <c r="F74" s="166" t="e">
        <f>F75+F80+F83</f>
        <v>#REF!</v>
      </c>
      <c r="G74" s="166" t="e">
        <f>G75+G80+G83</f>
        <v>#REF!</v>
      </c>
      <c r="H74" s="166" t="e">
        <f>H75+H80+H83</f>
        <v>#REF!</v>
      </c>
    </row>
    <row r="75" spans="1:8" s="2" customFormat="1" ht="25.5" customHeight="1">
      <c r="A75" s="310" t="s">
        <v>230</v>
      </c>
      <c r="B75" s="90" t="s">
        <v>9</v>
      </c>
      <c r="C75" s="90" t="s">
        <v>13</v>
      </c>
      <c r="D75" s="301" t="s">
        <v>229</v>
      </c>
      <c r="E75" s="301"/>
      <c r="F75" s="167" t="e">
        <f>F76+F78</f>
        <v>#REF!</v>
      </c>
      <c r="G75" s="167" t="e">
        <f>G76+G78</f>
        <v>#REF!</v>
      </c>
      <c r="H75" s="167" t="e">
        <f>H76+H78</f>
        <v>#REF!</v>
      </c>
    </row>
    <row r="76" spans="1:8" s="2" customFormat="1" ht="12.75" customHeight="1">
      <c r="A76" s="9" t="s">
        <v>653</v>
      </c>
      <c r="B76" s="91" t="s">
        <v>9</v>
      </c>
      <c r="C76" s="91" t="s">
        <v>13</v>
      </c>
      <c r="D76" s="91" t="s">
        <v>229</v>
      </c>
      <c r="E76" s="303" t="s">
        <v>309</v>
      </c>
      <c r="F76" s="154" t="e">
        <f>F77</f>
        <v>#REF!</v>
      </c>
      <c r="G76" s="154" t="e">
        <f>G77</f>
        <v>#REF!</v>
      </c>
      <c r="H76" s="154" t="e">
        <f>H77</f>
        <v>#REF!</v>
      </c>
    </row>
    <row r="77" spans="1:8" s="2" customFormat="1" ht="13.5" customHeight="1">
      <c r="A77" s="9" t="s">
        <v>68</v>
      </c>
      <c r="B77" s="91" t="s">
        <v>9</v>
      </c>
      <c r="C77" s="91" t="s">
        <v>13</v>
      </c>
      <c r="D77" s="91" t="s">
        <v>229</v>
      </c>
      <c r="E77" s="303" t="s">
        <v>636</v>
      </c>
      <c r="F77" s="154" t="e">
        <f>#REF!+#REF!</f>
        <v>#REF!</v>
      </c>
      <c r="G77" s="154" t="e">
        <f>#REF!+#REF!</f>
        <v>#REF!</v>
      </c>
      <c r="H77" s="154" t="e">
        <f>#REF!+#REF!</f>
        <v>#REF!</v>
      </c>
    </row>
    <row r="78" spans="1:8" s="2" customFormat="1" ht="12.75" customHeight="1">
      <c r="A78" s="9" t="s">
        <v>983</v>
      </c>
      <c r="B78" s="91" t="s">
        <v>9</v>
      </c>
      <c r="C78" s="91" t="s">
        <v>13</v>
      </c>
      <c r="D78" s="91" t="s">
        <v>229</v>
      </c>
      <c r="E78" s="303" t="s">
        <v>525</v>
      </c>
      <c r="F78" s="154" t="e">
        <f>F79</f>
        <v>#REF!</v>
      </c>
      <c r="G78" s="154" t="e">
        <f>G79</f>
        <v>#REF!</v>
      </c>
      <c r="H78" s="154" t="e">
        <f>H79</f>
        <v>#REF!</v>
      </c>
    </row>
    <row r="79" spans="1:8" s="2" customFormat="1" ht="12.75" customHeight="1">
      <c r="A79" s="9" t="s">
        <v>203</v>
      </c>
      <c r="B79" s="91" t="s">
        <v>9</v>
      </c>
      <c r="C79" s="91" t="s">
        <v>13</v>
      </c>
      <c r="D79" s="91" t="s">
        <v>229</v>
      </c>
      <c r="E79" s="303" t="s">
        <v>290</v>
      </c>
      <c r="F79" s="154" t="e">
        <f>#REF!+#REF!+#REF!</f>
        <v>#REF!</v>
      </c>
      <c r="G79" s="154" t="e">
        <f>#REF!+#REF!+#REF!</f>
        <v>#REF!</v>
      </c>
      <c r="H79" s="154" t="e">
        <f>#REF!+#REF!+#REF!</f>
        <v>#REF!</v>
      </c>
    </row>
    <row r="80" spans="1:8" s="2" customFormat="1" ht="25.5" customHeight="1">
      <c r="A80" s="312" t="s">
        <v>275</v>
      </c>
      <c r="B80" s="90" t="s">
        <v>9</v>
      </c>
      <c r="C80" s="90" t="s">
        <v>13</v>
      </c>
      <c r="D80" s="301" t="s">
        <v>274</v>
      </c>
      <c r="E80" s="301"/>
      <c r="F80" s="184" t="e">
        <f aca="true" t="shared" si="2" ref="F80:H81">F81</f>
        <v>#REF!</v>
      </c>
      <c r="G80" s="184" t="e">
        <f t="shared" si="2"/>
        <v>#REF!</v>
      </c>
      <c r="H80" s="184" t="e">
        <f t="shared" si="2"/>
        <v>#REF!</v>
      </c>
    </row>
    <row r="81" spans="1:8" s="2" customFormat="1" ht="12" customHeight="1">
      <c r="A81" s="9" t="s">
        <v>983</v>
      </c>
      <c r="B81" s="91" t="s">
        <v>9</v>
      </c>
      <c r="C81" s="91" t="s">
        <v>13</v>
      </c>
      <c r="D81" s="91" t="s">
        <v>274</v>
      </c>
      <c r="E81" s="303" t="s">
        <v>525</v>
      </c>
      <c r="F81" s="154" t="e">
        <f t="shared" si="2"/>
        <v>#REF!</v>
      </c>
      <c r="G81" s="154" t="e">
        <f t="shared" si="2"/>
        <v>#REF!</v>
      </c>
      <c r="H81" s="154" t="e">
        <f t="shared" si="2"/>
        <v>#REF!</v>
      </c>
    </row>
    <row r="82" spans="1:8" s="2" customFormat="1" ht="12.75" customHeight="1">
      <c r="A82" s="9" t="s">
        <v>203</v>
      </c>
      <c r="B82" s="91" t="s">
        <v>9</v>
      </c>
      <c r="C82" s="91" t="s">
        <v>13</v>
      </c>
      <c r="D82" s="91" t="s">
        <v>274</v>
      </c>
      <c r="E82" s="303" t="s">
        <v>290</v>
      </c>
      <c r="F82" s="154" t="e">
        <f>#REF!</f>
        <v>#REF!</v>
      </c>
      <c r="G82" s="154" t="e">
        <f>#REF!</f>
        <v>#REF!</v>
      </c>
      <c r="H82" s="154" t="e">
        <f>#REF!</f>
        <v>#REF!</v>
      </c>
    </row>
    <row r="83" spans="1:8" s="2" customFormat="1" ht="25.5" customHeight="1">
      <c r="A83" s="312" t="s">
        <v>596</v>
      </c>
      <c r="B83" s="90" t="s">
        <v>9</v>
      </c>
      <c r="C83" s="90" t="s">
        <v>13</v>
      </c>
      <c r="D83" s="301" t="s">
        <v>710</v>
      </c>
      <c r="E83" s="301"/>
      <c r="F83" s="184" t="e">
        <f aca="true" t="shared" si="3" ref="F83:H84">F84</f>
        <v>#REF!</v>
      </c>
      <c r="G83" s="184" t="e">
        <f t="shared" si="3"/>
        <v>#REF!</v>
      </c>
      <c r="H83" s="184" t="e">
        <f t="shared" si="3"/>
        <v>#REF!</v>
      </c>
    </row>
    <row r="84" spans="1:8" s="2" customFormat="1" ht="12.75" customHeight="1">
      <c r="A84" s="9" t="s">
        <v>983</v>
      </c>
      <c r="B84" s="91" t="s">
        <v>9</v>
      </c>
      <c r="C84" s="91" t="s">
        <v>13</v>
      </c>
      <c r="D84" s="91" t="s">
        <v>710</v>
      </c>
      <c r="E84" s="303" t="s">
        <v>525</v>
      </c>
      <c r="F84" s="154" t="e">
        <f t="shared" si="3"/>
        <v>#REF!</v>
      </c>
      <c r="G84" s="154" t="e">
        <f t="shared" si="3"/>
        <v>#REF!</v>
      </c>
      <c r="H84" s="154" t="e">
        <f t="shared" si="3"/>
        <v>#REF!</v>
      </c>
    </row>
    <row r="85" spans="1:8" s="2" customFormat="1" ht="12" customHeight="1">
      <c r="A85" s="9" t="s">
        <v>203</v>
      </c>
      <c r="B85" s="91" t="s">
        <v>9</v>
      </c>
      <c r="C85" s="91" t="s">
        <v>13</v>
      </c>
      <c r="D85" s="91" t="s">
        <v>710</v>
      </c>
      <c r="E85" s="303" t="s">
        <v>290</v>
      </c>
      <c r="F85" s="154" t="e">
        <f>#REF!</f>
        <v>#REF!</v>
      </c>
      <c r="G85" s="154" t="e">
        <f>#REF!</f>
        <v>#REF!</v>
      </c>
      <c r="H85" s="154" t="e">
        <f>#REF!</f>
        <v>#REF!</v>
      </c>
    </row>
    <row r="86" spans="1:8" s="30" customFormat="1" ht="15.75">
      <c r="A86" s="147" t="s">
        <v>500</v>
      </c>
      <c r="B86" s="148" t="s">
        <v>10</v>
      </c>
      <c r="C86" s="148"/>
      <c r="D86" s="148"/>
      <c r="E86" s="148"/>
      <c r="F86" s="169" t="e">
        <f>F87+F94</f>
        <v>#REF!</v>
      </c>
      <c r="G86" s="169" t="e">
        <f>G87+G94</f>
        <v>#REF!</v>
      </c>
      <c r="H86" s="169" t="e">
        <f>H87+H94</f>
        <v>#REF!</v>
      </c>
    </row>
    <row r="87" spans="1:8" ht="13.5" customHeight="1">
      <c r="A87" s="300" t="s">
        <v>329</v>
      </c>
      <c r="B87" s="138" t="s">
        <v>10</v>
      </c>
      <c r="C87" s="307" t="s">
        <v>14</v>
      </c>
      <c r="D87" s="137"/>
      <c r="E87" s="307"/>
      <c r="F87" s="166" t="e">
        <f>F88+F91</f>
        <v>#REF!</v>
      </c>
      <c r="G87" s="166" t="e">
        <f>G88+G91</f>
        <v>#REF!</v>
      </c>
      <c r="H87" s="166" t="e">
        <f>H88+H91</f>
        <v>#REF!</v>
      </c>
    </row>
    <row r="88" spans="1:8" ht="13.5" customHeight="1">
      <c r="A88" s="49" t="s">
        <v>805</v>
      </c>
      <c r="B88" s="93" t="s">
        <v>10</v>
      </c>
      <c r="C88" s="93" t="s">
        <v>14</v>
      </c>
      <c r="D88" s="48" t="s">
        <v>193</v>
      </c>
      <c r="E88" s="48"/>
      <c r="F88" s="168" t="e">
        <f aca="true" t="shared" si="4" ref="F88:H89">F89</f>
        <v>#REF!</v>
      </c>
      <c r="G88" s="168" t="e">
        <f t="shared" si="4"/>
        <v>#REF!</v>
      </c>
      <c r="H88" s="168" t="e">
        <f t="shared" si="4"/>
        <v>#REF!</v>
      </c>
    </row>
    <row r="89" spans="1:8" ht="12.75">
      <c r="A89" s="11" t="s">
        <v>618</v>
      </c>
      <c r="B89" s="10" t="s">
        <v>10</v>
      </c>
      <c r="C89" s="10" t="s">
        <v>14</v>
      </c>
      <c r="D89" s="10" t="s">
        <v>193</v>
      </c>
      <c r="E89" s="309" t="s">
        <v>617</v>
      </c>
      <c r="F89" s="154" t="e">
        <f t="shared" si="4"/>
        <v>#REF!</v>
      </c>
      <c r="G89" s="154" t="e">
        <f t="shared" si="4"/>
        <v>#REF!</v>
      </c>
      <c r="H89" s="154" t="e">
        <f t="shared" si="4"/>
        <v>#REF!</v>
      </c>
    </row>
    <row r="90" spans="1:8" ht="24" customHeight="1">
      <c r="A90" s="11" t="s">
        <v>875</v>
      </c>
      <c r="B90" s="10" t="s">
        <v>10</v>
      </c>
      <c r="C90" s="10" t="s">
        <v>14</v>
      </c>
      <c r="D90" s="10" t="s">
        <v>193</v>
      </c>
      <c r="E90" s="309" t="s">
        <v>150</v>
      </c>
      <c r="F90" s="154" t="e">
        <f>#REF!</f>
        <v>#REF!</v>
      </c>
      <c r="G90" s="154" t="e">
        <f>#REF!</f>
        <v>#REF!</v>
      </c>
      <c r="H90" s="154" t="e">
        <f>#REF!</f>
        <v>#REF!</v>
      </c>
    </row>
    <row r="91" spans="1:8" ht="14.25" customHeight="1">
      <c r="A91" s="49" t="s">
        <v>833</v>
      </c>
      <c r="B91" s="93" t="s">
        <v>10</v>
      </c>
      <c r="C91" s="93" t="s">
        <v>14</v>
      </c>
      <c r="D91" s="48" t="s">
        <v>832</v>
      </c>
      <c r="E91" s="48"/>
      <c r="F91" s="168" t="e">
        <f aca="true" t="shared" si="5" ref="F91:H92">F92</f>
        <v>#REF!</v>
      </c>
      <c r="G91" s="168" t="e">
        <f t="shared" si="5"/>
        <v>#REF!</v>
      </c>
      <c r="H91" s="168" t="e">
        <f t="shared" si="5"/>
        <v>#REF!</v>
      </c>
    </row>
    <row r="92" spans="1:8" ht="12" customHeight="1">
      <c r="A92" s="11" t="s">
        <v>618</v>
      </c>
      <c r="B92" s="10" t="s">
        <v>10</v>
      </c>
      <c r="C92" s="10" t="s">
        <v>14</v>
      </c>
      <c r="D92" s="10" t="s">
        <v>832</v>
      </c>
      <c r="E92" s="309" t="s">
        <v>617</v>
      </c>
      <c r="F92" s="154" t="e">
        <f t="shared" si="5"/>
        <v>#REF!</v>
      </c>
      <c r="G92" s="154" t="e">
        <f t="shared" si="5"/>
        <v>#REF!</v>
      </c>
      <c r="H92" s="154" t="e">
        <f t="shared" si="5"/>
        <v>#REF!</v>
      </c>
    </row>
    <row r="93" spans="1:8" ht="24.75" customHeight="1">
      <c r="A93" s="11" t="s">
        <v>875</v>
      </c>
      <c r="B93" s="10" t="s">
        <v>10</v>
      </c>
      <c r="C93" s="10" t="s">
        <v>14</v>
      </c>
      <c r="D93" s="10" t="s">
        <v>832</v>
      </c>
      <c r="E93" s="309" t="s">
        <v>150</v>
      </c>
      <c r="F93" s="154" t="e">
        <f>#REF!</f>
        <v>#REF!</v>
      </c>
      <c r="G93" s="154" t="e">
        <f>#REF!</f>
        <v>#REF!</v>
      </c>
      <c r="H93" s="154" t="e">
        <f>#REF!</f>
        <v>#REF!</v>
      </c>
    </row>
    <row r="94" spans="1:8" ht="14.25" customHeight="1">
      <c r="A94" s="300" t="s">
        <v>956</v>
      </c>
      <c r="B94" s="137" t="s">
        <v>10</v>
      </c>
      <c r="C94" s="238" t="s">
        <v>264</v>
      </c>
      <c r="D94" s="137"/>
      <c r="E94" s="238"/>
      <c r="F94" s="166" t="e">
        <f aca="true" t="shared" si="6" ref="F94:H95">F95</f>
        <v>#REF!</v>
      </c>
      <c r="G94" s="166" t="e">
        <f t="shared" si="6"/>
        <v>#REF!</v>
      </c>
      <c r="H94" s="166" t="e">
        <f t="shared" si="6"/>
        <v>#REF!</v>
      </c>
    </row>
    <row r="95" spans="1:8" ht="12.75" customHeight="1">
      <c r="A95" s="310" t="s">
        <v>396</v>
      </c>
      <c r="B95" s="90" t="s">
        <v>10</v>
      </c>
      <c r="C95" s="90" t="s">
        <v>264</v>
      </c>
      <c r="D95" s="301" t="s">
        <v>522</v>
      </c>
      <c r="E95" s="314"/>
      <c r="F95" s="168" t="e">
        <f t="shared" si="6"/>
        <v>#REF!</v>
      </c>
      <c r="G95" s="168" t="e">
        <f t="shared" si="6"/>
        <v>#REF!</v>
      </c>
      <c r="H95" s="168" t="e">
        <f t="shared" si="6"/>
        <v>#REF!</v>
      </c>
    </row>
    <row r="96" spans="1:8" ht="12.75" customHeight="1">
      <c r="A96" s="9" t="s">
        <v>226</v>
      </c>
      <c r="B96" s="91" t="s">
        <v>10</v>
      </c>
      <c r="C96" s="91" t="s">
        <v>264</v>
      </c>
      <c r="D96" s="91" t="s">
        <v>522</v>
      </c>
      <c r="E96" s="303" t="s">
        <v>338</v>
      </c>
      <c r="F96" s="239" t="e">
        <f>#REF!</f>
        <v>#REF!</v>
      </c>
      <c r="G96" s="239" t="e">
        <f>#REF!</f>
        <v>#REF!</v>
      </c>
      <c r="H96" s="239" t="e">
        <f>#REF!</f>
        <v>#REF!</v>
      </c>
    </row>
    <row r="97" spans="1:8" s="31" customFormat="1" ht="15.75" customHeight="1">
      <c r="A97" s="147" t="s">
        <v>407</v>
      </c>
      <c r="B97" s="148" t="s">
        <v>15</v>
      </c>
      <c r="C97" s="148"/>
      <c r="D97" s="148"/>
      <c r="E97" s="148"/>
      <c r="F97" s="163" t="e">
        <f>F98+F103+F110</f>
        <v>#REF!</v>
      </c>
      <c r="G97" s="163" t="e">
        <f>G98+G103+G110</f>
        <v>#REF!</v>
      </c>
      <c r="H97" s="163" t="e">
        <f>H98+H103+H110</f>
        <v>#REF!</v>
      </c>
    </row>
    <row r="98" spans="1:8" s="2" customFormat="1" ht="15">
      <c r="A98" s="300" t="s">
        <v>331</v>
      </c>
      <c r="B98" s="137" t="s">
        <v>15</v>
      </c>
      <c r="C98" s="238" t="s">
        <v>7</v>
      </c>
      <c r="D98" s="137"/>
      <c r="E98" s="238"/>
      <c r="F98" s="164" t="e">
        <f>F99</f>
        <v>#REF!</v>
      </c>
      <c r="G98" s="164" t="e">
        <f>G99</f>
        <v>#REF!</v>
      </c>
      <c r="H98" s="164" t="e">
        <f>H99</f>
        <v>#REF!</v>
      </c>
    </row>
    <row r="99" spans="1:8" s="2" customFormat="1" ht="12.75">
      <c r="A99" s="118" t="s">
        <v>396</v>
      </c>
      <c r="B99" s="313" t="s">
        <v>15</v>
      </c>
      <c r="C99" s="313" t="s">
        <v>7</v>
      </c>
      <c r="D99" s="314" t="s">
        <v>522</v>
      </c>
      <c r="E99" s="203"/>
      <c r="F99" s="317" t="e">
        <f>F100+F102</f>
        <v>#REF!</v>
      </c>
      <c r="G99" s="317" t="e">
        <f>G100+G102</f>
        <v>#REF!</v>
      </c>
      <c r="H99" s="317" t="e">
        <f>H100+H102</f>
        <v>#REF!</v>
      </c>
    </row>
    <row r="100" spans="1:8" s="2" customFormat="1" ht="12.75" customHeight="1">
      <c r="A100" s="9" t="s">
        <v>983</v>
      </c>
      <c r="B100" s="91" t="s">
        <v>9</v>
      </c>
      <c r="C100" s="91" t="s">
        <v>13</v>
      </c>
      <c r="D100" s="91" t="s">
        <v>710</v>
      </c>
      <c r="E100" s="303" t="s">
        <v>525</v>
      </c>
      <c r="F100" s="154" t="e">
        <f>F101</f>
        <v>#REF!</v>
      </c>
      <c r="G100" s="154" t="e">
        <f>G101</f>
        <v>#REF!</v>
      </c>
      <c r="H100" s="154" t="e">
        <f>H101</f>
        <v>#REF!</v>
      </c>
    </row>
    <row r="101" spans="1:8" s="2" customFormat="1" ht="12.75">
      <c r="A101" s="9" t="s">
        <v>203</v>
      </c>
      <c r="B101" s="91" t="s">
        <v>9</v>
      </c>
      <c r="C101" s="91" t="s">
        <v>13</v>
      </c>
      <c r="D101" s="91" t="s">
        <v>710</v>
      </c>
      <c r="E101" s="303" t="s">
        <v>290</v>
      </c>
      <c r="F101" s="154" t="e">
        <f>#REF!+#REF!+#REF!</f>
        <v>#REF!</v>
      </c>
      <c r="G101" s="154" t="e">
        <f>#REF!+#REF!+#REF!</f>
        <v>#REF!</v>
      </c>
      <c r="H101" s="154" t="e">
        <f>#REF!+#REF!+#REF!</f>
        <v>#REF!</v>
      </c>
    </row>
    <row r="102" spans="1:8" s="2" customFormat="1" ht="12.75">
      <c r="A102" s="11" t="s">
        <v>541</v>
      </c>
      <c r="B102" s="91" t="s">
        <v>15</v>
      </c>
      <c r="C102" s="91" t="s">
        <v>7</v>
      </c>
      <c r="D102" s="91" t="s">
        <v>522</v>
      </c>
      <c r="E102" s="303" t="s">
        <v>904</v>
      </c>
      <c r="F102" s="154" t="e">
        <f>#REF!+#REF!+#REF!</f>
        <v>#REF!</v>
      </c>
      <c r="G102" s="154" t="e">
        <f>#REF!+#REF!+#REF!</f>
        <v>#REF!</v>
      </c>
      <c r="H102" s="154" t="e">
        <f>#REF!+#REF!+#REF!</f>
        <v>#REF!</v>
      </c>
    </row>
    <row r="103" spans="1:8" s="2" customFormat="1" ht="14.25" customHeight="1">
      <c r="A103" s="300" t="s">
        <v>164</v>
      </c>
      <c r="B103" s="137" t="s">
        <v>15</v>
      </c>
      <c r="C103" s="238" t="s">
        <v>8</v>
      </c>
      <c r="D103" s="137"/>
      <c r="E103" s="238"/>
      <c r="F103" s="164" t="e">
        <f>F104+F108</f>
        <v>#REF!</v>
      </c>
      <c r="G103" s="164" t="e">
        <f>G104+G108</f>
        <v>#REF!</v>
      </c>
      <c r="H103" s="164" t="e">
        <f>H104+H108</f>
        <v>#REF!</v>
      </c>
    </row>
    <row r="104" spans="1:8" s="2" customFormat="1" ht="13.5" customHeight="1">
      <c r="A104" s="49" t="s">
        <v>869</v>
      </c>
      <c r="B104" s="95" t="s">
        <v>15</v>
      </c>
      <c r="C104" s="95" t="s">
        <v>8</v>
      </c>
      <c r="D104" s="315" t="s">
        <v>591</v>
      </c>
      <c r="E104" s="315"/>
      <c r="F104" s="170" t="e">
        <f>F105+F107</f>
        <v>#REF!</v>
      </c>
      <c r="G104" s="170" t="e">
        <f>G105+G107</f>
        <v>#REF!</v>
      </c>
      <c r="H104" s="170" t="e">
        <f>H105+H107</f>
        <v>#REF!</v>
      </c>
    </row>
    <row r="105" spans="1:8" s="2" customFormat="1" ht="14.25" customHeight="1">
      <c r="A105" s="11" t="s">
        <v>618</v>
      </c>
      <c r="B105" s="91" t="s">
        <v>15</v>
      </c>
      <c r="C105" s="91" t="s">
        <v>8</v>
      </c>
      <c r="D105" s="91" t="s">
        <v>591</v>
      </c>
      <c r="E105" s="303" t="s">
        <v>617</v>
      </c>
      <c r="F105" s="153" t="e">
        <f>F106</f>
        <v>#REF!</v>
      </c>
      <c r="G105" s="153" t="e">
        <f>G106</f>
        <v>#REF!</v>
      </c>
      <c r="H105" s="153" t="e">
        <f>H106</f>
        <v>#REF!</v>
      </c>
    </row>
    <row r="106" spans="1:8" s="2" customFormat="1" ht="14.25" customHeight="1">
      <c r="A106" s="11" t="s">
        <v>875</v>
      </c>
      <c r="B106" s="91" t="s">
        <v>15</v>
      </c>
      <c r="C106" s="91" t="s">
        <v>8</v>
      </c>
      <c r="D106" s="91" t="s">
        <v>591</v>
      </c>
      <c r="E106" s="303" t="s">
        <v>150</v>
      </c>
      <c r="F106" s="153" t="e">
        <f>#REF!</f>
        <v>#REF!</v>
      </c>
      <c r="G106" s="153" t="e">
        <f>#REF!</f>
        <v>#REF!</v>
      </c>
      <c r="H106" s="153" t="e">
        <f>#REF!</f>
        <v>#REF!</v>
      </c>
    </row>
    <row r="107" spans="1:8" s="2" customFormat="1" ht="15" customHeight="1">
      <c r="A107" s="9" t="s">
        <v>226</v>
      </c>
      <c r="B107" s="91" t="s">
        <v>15</v>
      </c>
      <c r="C107" s="91" t="s">
        <v>8</v>
      </c>
      <c r="D107" s="91" t="s">
        <v>591</v>
      </c>
      <c r="E107" s="303" t="s">
        <v>338</v>
      </c>
      <c r="F107" s="153" t="e">
        <f>#REF!+#REF!</f>
        <v>#REF!</v>
      </c>
      <c r="G107" s="153" t="e">
        <f>#REF!+#REF!</f>
        <v>#REF!</v>
      </c>
      <c r="H107" s="153" t="e">
        <f>#REF!+#REF!</f>
        <v>#REF!</v>
      </c>
    </row>
    <row r="108" spans="1:8" s="2" customFormat="1" ht="12.75">
      <c r="A108" s="118" t="s">
        <v>396</v>
      </c>
      <c r="B108" s="313" t="s">
        <v>15</v>
      </c>
      <c r="C108" s="313" t="s">
        <v>8</v>
      </c>
      <c r="D108" s="314" t="s">
        <v>522</v>
      </c>
      <c r="E108" s="314"/>
      <c r="F108" s="316" t="e">
        <f>F109</f>
        <v>#REF!</v>
      </c>
      <c r="G108" s="316" t="e">
        <f>G109</f>
        <v>#REF!</v>
      </c>
      <c r="H108" s="316" t="e">
        <f>H109</f>
        <v>#REF!</v>
      </c>
    </row>
    <row r="109" spans="1:8" s="2" customFormat="1" ht="12.75">
      <c r="A109" s="9" t="s">
        <v>226</v>
      </c>
      <c r="B109" s="91" t="s">
        <v>15</v>
      </c>
      <c r="C109" s="91" t="s">
        <v>8</v>
      </c>
      <c r="D109" s="91" t="s">
        <v>522</v>
      </c>
      <c r="E109" s="303" t="s">
        <v>338</v>
      </c>
      <c r="F109" s="154" t="e">
        <f>#REF!+#REF!</f>
        <v>#REF!</v>
      </c>
      <c r="G109" s="154" t="e">
        <f>#REF!+#REF!</f>
        <v>#REF!</v>
      </c>
      <c r="H109" s="154" t="e">
        <f>#REF!+#REF!</f>
        <v>#REF!</v>
      </c>
    </row>
    <row r="110" spans="1:8" s="2" customFormat="1" ht="15.75" customHeight="1">
      <c r="A110" s="300" t="s">
        <v>294</v>
      </c>
      <c r="B110" s="137" t="s">
        <v>15</v>
      </c>
      <c r="C110" s="238" t="s">
        <v>9</v>
      </c>
      <c r="D110" s="137"/>
      <c r="E110" s="238"/>
      <c r="F110" s="166" t="e">
        <f>F111+F113</f>
        <v>#REF!</v>
      </c>
      <c r="G110" s="166" t="e">
        <f>G111+G113</f>
        <v>#REF!</v>
      </c>
      <c r="H110" s="166" t="e">
        <f>H111+H113</f>
        <v>#REF!</v>
      </c>
    </row>
    <row r="111" spans="1:8" s="2" customFormat="1" ht="12.75">
      <c r="A111" s="49" t="s">
        <v>276</v>
      </c>
      <c r="B111" s="95" t="s">
        <v>15</v>
      </c>
      <c r="C111" s="95" t="s">
        <v>9</v>
      </c>
      <c r="D111" s="315" t="s">
        <v>952</v>
      </c>
      <c r="E111" s="315"/>
      <c r="F111" s="170" t="e">
        <f>F112</f>
        <v>#REF!</v>
      </c>
      <c r="G111" s="170" t="e">
        <f>G112</f>
        <v>#REF!</v>
      </c>
      <c r="H111" s="170" t="e">
        <f>H112</f>
        <v>#REF!</v>
      </c>
    </row>
    <row r="112" spans="1:8" s="2" customFormat="1" ht="12.75">
      <c r="A112" s="9" t="s">
        <v>226</v>
      </c>
      <c r="B112" s="91" t="s">
        <v>15</v>
      </c>
      <c r="C112" s="91" t="s">
        <v>9</v>
      </c>
      <c r="D112" s="91" t="s">
        <v>952</v>
      </c>
      <c r="E112" s="303" t="s">
        <v>338</v>
      </c>
      <c r="F112" s="154" t="e">
        <f>#REF!</f>
        <v>#REF!</v>
      </c>
      <c r="G112" s="154" t="e">
        <f>#REF!</f>
        <v>#REF!</v>
      </c>
      <c r="H112" s="154" t="e">
        <f>#REF!</f>
        <v>#REF!</v>
      </c>
    </row>
    <row r="113" spans="1:8" s="2" customFormat="1" ht="15" customHeight="1">
      <c r="A113" s="118" t="s">
        <v>396</v>
      </c>
      <c r="B113" s="313" t="s">
        <v>15</v>
      </c>
      <c r="C113" s="313" t="s">
        <v>9</v>
      </c>
      <c r="D113" s="314" t="s">
        <v>522</v>
      </c>
      <c r="E113" s="314"/>
      <c r="F113" s="316" t="e">
        <f>F114</f>
        <v>#REF!</v>
      </c>
      <c r="G113" s="316" t="e">
        <f>G114</f>
        <v>#REF!</v>
      </c>
      <c r="H113" s="316" t="e">
        <f>H114</f>
        <v>#REF!</v>
      </c>
    </row>
    <row r="114" spans="1:8" s="2" customFormat="1" ht="12.75">
      <c r="A114" s="9" t="s">
        <v>226</v>
      </c>
      <c r="B114" s="145" t="s">
        <v>15</v>
      </c>
      <c r="C114" s="145" t="s">
        <v>9</v>
      </c>
      <c r="D114" s="145" t="s">
        <v>522</v>
      </c>
      <c r="E114" s="318" t="s">
        <v>338</v>
      </c>
      <c r="F114" s="154" t="e">
        <f>#REF!</f>
        <v>#REF!</v>
      </c>
      <c r="G114" s="154" t="e">
        <f>#REF!</f>
        <v>#REF!</v>
      </c>
      <c r="H114" s="154" t="e">
        <f>#REF!</f>
        <v>#REF!</v>
      </c>
    </row>
    <row r="115" spans="1:8" s="2" customFormat="1" ht="15.75">
      <c r="A115" s="147" t="s">
        <v>406</v>
      </c>
      <c r="B115" s="148" t="s">
        <v>16</v>
      </c>
      <c r="C115" s="148"/>
      <c r="D115" s="148"/>
      <c r="E115" s="148"/>
      <c r="F115" s="169" t="e">
        <f aca="true" t="shared" si="7" ref="F115:H118">F116</f>
        <v>#REF!</v>
      </c>
      <c r="G115" s="169" t="e">
        <f t="shared" si="7"/>
        <v>#REF!</v>
      </c>
      <c r="H115" s="169" t="e">
        <f t="shared" si="7"/>
        <v>#REF!</v>
      </c>
    </row>
    <row r="116" spans="1:8" s="2" customFormat="1" ht="15">
      <c r="A116" s="300" t="s">
        <v>367</v>
      </c>
      <c r="B116" s="137" t="s">
        <v>16</v>
      </c>
      <c r="C116" s="238" t="s">
        <v>16</v>
      </c>
      <c r="D116" s="137"/>
      <c r="E116" s="238"/>
      <c r="F116" s="166" t="e">
        <f t="shared" si="7"/>
        <v>#REF!</v>
      </c>
      <c r="G116" s="166" t="e">
        <f t="shared" si="7"/>
        <v>#REF!</v>
      </c>
      <c r="H116" s="166" t="e">
        <f t="shared" si="7"/>
        <v>#REF!</v>
      </c>
    </row>
    <row r="117" spans="1:8" s="2" customFormat="1" ht="13.5" customHeight="1">
      <c r="A117" s="319" t="s">
        <v>265</v>
      </c>
      <c r="B117" s="93" t="s">
        <v>16</v>
      </c>
      <c r="C117" s="93" t="s">
        <v>16</v>
      </c>
      <c r="D117" s="48" t="s">
        <v>1009</v>
      </c>
      <c r="E117" s="48"/>
      <c r="F117" s="168" t="e">
        <f t="shared" si="7"/>
        <v>#REF!</v>
      </c>
      <c r="G117" s="168" t="e">
        <f t="shared" si="7"/>
        <v>#REF!</v>
      </c>
      <c r="H117" s="168" t="e">
        <f t="shared" si="7"/>
        <v>#REF!</v>
      </c>
    </row>
    <row r="118" spans="1:8" s="2" customFormat="1" ht="13.5" customHeight="1">
      <c r="A118" s="9" t="s">
        <v>983</v>
      </c>
      <c r="B118" s="91" t="s">
        <v>16</v>
      </c>
      <c r="C118" s="91" t="s">
        <v>16</v>
      </c>
      <c r="D118" s="91" t="s">
        <v>1009</v>
      </c>
      <c r="E118" s="303" t="s">
        <v>525</v>
      </c>
      <c r="F118" s="154" t="e">
        <f>F119</f>
        <v>#REF!</v>
      </c>
      <c r="G118" s="154" t="e">
        <f t="shared" si="7"/>
        <v>#REF!</v>
      </c>
      <c r="H118" s="154" t="e">
        <f t="shared" si="7"/>
        <v>#REF!</v>
      </c>
    </row>
    <row r="119" spans="1:8" s="2" customFormat="1" ht="13.5" customHeight="1">
      <c r="A119" s="9" t="s">
        <v>203</v>
      </c>
      <c r="B119" s="91" t="s">
        <v>16</v>
      </c>
      <c r="C119" s="91" t="s">
        <v>16</v>
      </c>
      <c r="D119" s="91" t="s">
        <v>1009</v>
      </c>
      <c r="E119" s="303" t="s">
        <v>290</v>
      </c>
      <c r="F119" s="154" t="e">
        <f>#REF!</f>
        <v>#REF!</v>
      </c>
      <c r="G119" s="154" t="e">
        <f>#REF!</f>
        <v>#REF!</v>
      </c>
      <c r="H119" s="154" t="e">
        <f>#REF!</f>
        <v>#REF!</v>
      </c>
    </row>
    <row r="120" spans="1:8" s="31" customFormat="1" ht="15.75" customHeight="1">
      <c r="A120" s="147" t="s">
        <v>405</v>
      </c>
      <c r="B120" s="148" t="s">
        <v>14</v>
      </c>
      <c r="C120" s="148"/>
      <c r="D120" s="148"/>
      <c r="E120" s="148"/>
      <c r="F120" s="163" t="e">
        <f>F121+F128</f>
        <v>#REF!</v>
      </c>
      <c r="G120" s="163" t="e">
        <f>G121+G128</f>
        <v>#REF!</v>
      </c>
      <c r="H120" s="163" t="e">
        <f>H121+H128</f>
        <v>#REF!</v>
      </c>
    </row>
    <row r="121" spans="1:8" s="2" customFormat="1" ht="15.75" customHeight="1">
      <c r="A121" s="300" t="s">
        <v>333</v>
      </c>
      <c r="B121" s="137" t="s">
        <v>14</v>
      </c>
      <c r="C121" s="238" t="s">
        <v>7</v>
      </c>
      <c r="D121" s="137"/>
      <c r="E121" s="238"/>
      <c r="F121" s="164" t="e">
        <f>F122+F125</f>
        <v>#REF!</v>
      </c>
      <c r="G121" s="164" t="e">
        <f>G122+G125</f>
        <v>#REF!</v>
      </c>
      <c r="H121" s="164" t="e">
        <f>H122+H125</f>
        <v>#REF!</v>
      </c>
    </row>
    <row r="122" spans="1:8" s="2" customFormat="1" ht="12.75">
      <c r="A122" s="49" t="s">
        <v>644</v>
      </c>
      <c r="B122" s="93" t="s">
        <v>14</v>
      </c>
      <c r="C122" s="93" t="s">
        <v>7</v>
      </c>
      <c r="D122" s="48" t="s">
        <v>374</v>
      </c>
      <c r="E122" s="48"/>
      <c r="F122" s="170" t="e">
        <f aca="true" t="shared" si="8" ref="F122:H123">F123</f>
        <v>#REF!</v>
      </c>
      <c r="G122" s="170" t="e">
        <f t="shared" si="8"/>
        <v>#REF!</v>
      </c>
      <c r="H122" s="170" t="e">
        <f t="shared" si="8"/>
        <v>#REF!</v>
      </c>
    </row>
    <row r="123" spans="1:8" s="2" customFormat="1" ht="13.5" customHeight="1">
      <c r="A123" s="9" t="s">
        <v>170</v>
      </c>
      <c r="B123" s="10" t="s">
        <v>14</v>
      </c>
      <c r="C123" s="10" t="s">
        <v>7</v>
      </c>
      <c r="D123" s="10" t="s">
        <v>374</v>
      </c>
      <c r="E123" s="309" t="s">
        <v>600</v>
      </c>
      <c r="F123" s="153" t="e">
        <f t="shared" si="8"/>
        <v>#REF!</v>
      </c>
      <c r="G123" s="153" t="e">
        <f t="shared" si="8"/>
        <v>#REF!</v>
      </c>
      <c r="H123" s="153" t="e">
        <f t="shared" si="8"/>
        <v>#REF!</v>
      </c>
    </row>
    <row r="124" spans="1:8" s="2" customFormat="1" ht="24.75" customHeight="1">
      <c r="A124" s="9" t="s">
        <v>149</v>
      </c>
      <c r="B124" s="10" t="s">
        <v>14</v>
      </c>
      <c r="C124" s="10" t="s">
        <v>7</v>
      </c>
      <c r="D124" s="10" t="s">
        <v>374</v>
      </c>
      <c r="E124" s="309" t="s">
        <v>549</v>
      </c>
      <c r="F124" s="153" t="e">
        <f>#REF!+#REF!</f>
        <v>#REF!</v>
      </c>
      <c r="G124" s="153" t="e">
        <f>#REF!+#REF!</f>
        <v>#REF!</v>
      </c>
      <c r="H124" s="153" t="e">
        <f>#REF!+#REF!</f>
        <v>#REF!</v>
      </c>
    </row>
    <row r="125" spans="1:8" s="2" customFormat="1" ht="12.75">
      <c r="A125" s="49" t="s">
        <v>632</v>
      </c>
      <c r="B125" s="93" t="s">
        <v>14</v>
      </c>
      <c r="C125" s="93" t="s">
        <v>7</v>
      </c>
      <c r="D125" s="48" t="s">
        <v>375</v>
      </c>
      <c r="E125" s="48"/>
      <c r="F125" s="170" t="e">
        <f aca="true" t="shared" si="9" ref="F125:H126">F126</f>
        <v>#REF!</v>
      </c>
      <c r="G125" s="170" t="e">
        <f t="shared" si="9"/>
        <v>#REF!</v>
      </c>
      <c r="H125" s="170" t="e">
        <f t="shared" si="9"/>
        <v>#REF!</v>
      </c>
    </row>
    <row r="126" spans="1:8" s="2" customFormat="1" ht="12.75">
      <c r="A126" s="9" t="s">
        <v>170</v>
      </c>
      <c r="B126" s="10" t="s">
        <v>14</v>
      </c>
      <c r="C126" s="10" t="s">
        <v>7</v>
      </c>
      <c r="D126" s="10" t="s">
        <v>375</v>
      </c>
      <c r="E126" s="309" t="s">
        <v>600</v>
      </c>
      <c r="F126" s="153" t="e">
        <f t="shared" si="9"/>
        <v>#REF!</v>
      </c>
      <c r="G126" s="153" t="e">
        <f t="shared" si="9"/>
        <v>#REF!</v>
      </c>
      <c r="H126" s="153" t="e">
        <f t="shared" si="9"/>
        <v>#REF!</v>
      </c>
    </row>
    <row r="127" spans="1:8" s="2" customFormat="1" ht="22.5">
      <c r="A127" s="9" t="s">
        <v>149</v>
      </c>
      <c r="B127" s="10" t="s">
        <v>14</v>
      </c>
      <c r="C127" s="10" t="s">
        <v>7</v>
      </c>
      <c r="D127" s="10" t="s">
        <v>375</v>
      </c>
      <c r="E127" s="309" t="s">
        <v>549</v>
      </c>
      <c r="F127" s="153" t="e">
        <f>#REF!</f>
        <v>#REF!</v>
      </c>
      <c r="G127" s="153" t="e">
        <f>#REF!</f>
        <v>#REF!</v>
      </c>
      <c r="H127" s="153" t="e">
        <f>#REF!</f>
        <v>#REF!</v>
      </c>
    </row>
    <row r="128" spans="1:8" s="2" customFormat="1" ht="15">
      <c r="A128" s="300" t="s">
        <v>370</v>
      </c>
      <c r="B128" s="137" t="s">
        <v>14</v>
      </c>
      <c r="C128" s="238" t="s">
        <v>10</v>
      </c>
      <c r="D128" s="137"/>
      <c r="E128" s="309"/>
      <c r="F128" s="164" t="e">
        <f aca="true" t="shared" si="10" ref="F128:H130">F129</f>
        <v>#REF!</v>
      </c>
      <c r="G128" s="164" t="e">
        <f t="shared" si="10"/>
        <v>#REF!</v>
      </c>
      <c r="H128" s="164" t="e">
        <f t="shared" si="10"/>
        <v>#REF!</v>
      </c>
    </row>
    <row r="129" spans="1:8" s="2" customFormat="1" ht="12.75">
      <c r="A129" s="49" t="s">
        <v>371</v>
      </c>
      <c r="B129" s="93" t="s">
        <v>14</v>
      </c>
      <c r="C129" s="93" t="s">
        <v>10</v>
      </c>
      <c r="D129" s="48" t="s">
        <v>368</v>
      </c>
      <c r="E129" s="309"/>
      <c r="F129" s="298" t="e">
        <f t="shared" si="10"/>
        <v>#REF!</v>
      </c>
      <c r="G129" s="298" t="e">
        <f t="shared" si="10"/>
        <v>#REF!</v>
      </c>
      <c r="H129" s="298" t="e">
        <f t="shared" si="10"/>
        <v>#REF!</v>
      </c>
    </row>
    <row r="130" spans="1:8" s="2" customFormat="1" ht="12.75">
      <c r="A130" s="9" t="s">
        <v>983</v>
      </c>
      <c r="B130" s="91" t="s">
        <v>14</v>
      </c>
      <c r="C130" s="91" t="s">
        <v>10</v>
      </c>
      <c r="D130" s="91" t="s">
        <v>368</v>
      </c>
      <c r="E130" s="303" t="s">
        <v>525</v>
      </c>
      <c r="F130" s="153" t="e">
        <f>F131</f>
        <v>#REF!</v>
      </c>
      <c r="G130" s="153" t="e">
        <f t="shared" si="10"/>
        <v>#REF!</v>
      </c>
      <c r="H130" s="153" t="e">
        <f t="shared" si="10"/>
        <v>#REF!</v>
      </c>
    </row>
    <row r="131" spans="1:8" s="2" customFormat="1" ht="12.75">
      <c r="A131" s="9" t="s">
        <v>203</v>
      </c>
      <c r="B131" s="91" t="s">
        <v>14</v>
      </c>
      <c r="C131" s="91" t="s">
        <v>10</v>
      </c>
      <c r="D131" s="91" t="s">
        <v>368</v>
      </c>
      <c r="E131" s="303" t="s">
        <v>290</v>
      </c>
      <c r="F131" s="153" t="e">
        <f>#REF!</f>
        <v>#REF!</v>
      </c>
      <c r="G131" s="153" t="e">
        <f>#REF!</f>
        <v>#REF!</v>
      </c>
      <c r="H131" s="153" t="e">
        <f>#REF!</f>
        <v>#REF!</v>
      </c>
    </row>
    <row r="132" spans="1:8" ht="15.75" customHeight="1">
      <c r="A132" s="147" t="s">
        <v>19</v>
      </c>
      <c r="B132" s="148" t="s">
        <v>17</v>
      </c>
      <c r="C132" s="148"/>
      <c r="D132" s="148"/>
      <c r="E132" s="148"/>
      <c r="F132" s="169" t="e">
        <f>F137+F133</f>
        <v>#REF!</v>
      </c>
      <c r="G132" s="169" t="e">
        <f>G137+G133</f>
        <v>#REF!</v>
      </c>
      <c r="H132" s="169" t="e">
        <f>H137+H133</f>
        <v>#REF!</v>
      </c>
    </row>
    <row r="133" spans="1:8" ht="15">
      <c r="A133" s="300" t="s">
        <v>1006</v>
      </c>
      <c r="B133" s="138" t="s">
        <v>17</v>
      </c>
      <c r="C133" s="307" t="s">
        <v>7</v>
      </c>
      <c r="D133" s="138"/>
      <c r="E133" s="307"/>
      <c r="F133" s="166" t="e">
        <f aca="true" t="shared" si="11" ref="F133:H135">F134</f>
        <v>#REF!</v>
      </c>
      <c r="G133" s="166" t="e">
        <f t="shared" si="11"/>
        <v>#REF!</v>
      </c>
      <c r="H133" s="166" t="e">
        <f t="shared" si="11"/>
        <v>#REF!</v>
      </c>
    </row>
    <row r="134" spans="1:8" ht="27" customHeight="1">
      <c r="A134" s="49" t="s">
        <v>358</v>
      </c>
      <c r="B134" s="95" t="s">
        <v>17</v>
      </c>
      <c r="C134" s="95" t="s">
        <v>7</v>
      </c>
      <c r="D134" s="315" t="s">
        <v>377</v>
      </c>
      <c r="E134" s="315"/>
      <c r="F134" s="168" t="e">
        <f t="shared" si="11"/>
        <v>#REF!</v>
      </c>
      <c r="G134" s="168" t="e">
        <f t="shared" si="11"/>
        <v>#REF!</v>
      </c>
      <c r="H134" s="168" t="e">
        <f t="shared" si="11"/>
        <v>#REF!</v>
      </c>
    </row>
    <row r="135" spans="1:8" ht="12.75">
      <c r="A135" s="11" t="s">
        <v>589</v>
      </c>
      <c r="B135" s="91" t="s">
        <v>17</v>
      </c>
      <c r="C135" s="91" t="s">
        <v>7</v>
      </c>
      <c r="D135" s="10" t="s">
        <v>377</v>
      </c>
      <c r="E135" s="309" t="s">
        <v>984</v>
      </c>
      <c r="F135" s="154" t="e">
        <f>F136</f>
        <v>#REF!</v>
      </c>
      <c r="G135" s="154" t="e">
        <f t="shared" si="11"/>
        <v>#REF!</v>
      </c>
      <c r="H135" s="154" t="e">
        <f t="shared" si="11"/>
        <v>#REF!</v>
      </c>
    </row>
    <row r="136" spans="1:8" ht="12.75">
      <c r="A136" s="11" t="s">
        <v>590</v>
      </c>
      <c r="B136" s="91" t="s">
        <v>17</v>
      </c>
      <c r="C136" s="91" t="s">
        <v>7</v>
      </c>
      <c r="D136" s="10" t="s">
        <v>377</v>
      </c>
      <c r="E136" s="309" t="s">
        <v>148</v>
      </c>
      <c r="F136" s="154" t="e">
        <f>#REF!</f>
        <v>#REF!</v>
      </c>
      <c r="G136" s="154" t="e">
        <f>#REF!</f>
        <v>#REF!</v>
      </c>
      <c r="H136" s="154" t="e">
        <f>#REF!</f>
        <v>#REF!</v>
      </c>
    </row>
    <row r="137" spans="1:8" ht="15" customHeight="1">
      <c r="A137" s="300" t="s">
        <v>555</v>
      </c>
      <c r="B137" s="138" t="s">
        <v>17</v>
      </c>
      <c r="C137" s="307" t="s">
        <v>9</v>
      </c>
      <c r="D137" s="138"/>
      <c r="E137" s="307"/>
      <c r="F137" s="164" t="e">
        <f>F138+F141+F145</f>
        <v>#REF!</v>
      </c>
      <c r="G137" s="164" t="e">
        <f>G138+G141+G145</f>
        <v>#REF!</v>
      </c>
      <c r="H137" s="164" t="e">
        <f>H138+H141+H145</f>
        <v>#REF!</v>
      </c>
    </row>
    <row r="138" spans="1:8" ht="15.75" customHeight="1">
      <c r="A138" s="49" t="s">
        <v>132</v>
      </c>
      <c r="B138" s="95" t="s">
        <v>17</v>
      </c>
      <c r="C138" s="95" t="s">
        <v>9</v>
      </c>
      <c r="D138" s="48" t="s">
        <v>233</v>
      </c>
      <c r="E138" s="48"/>
      <c r="F138" s="170" t="e">
        <f aca="true" t="shared" si="12" ref="F138:H139">F139</f>
        <v>#REF!</v>
      </c>
      <c r="G138" s="170" t="e">
        <f t="shared" si="12"/>
        <v>#REF!</v>
      </c>
      <c r="H138" s="170" t="e">
        <f t="shared" si="12"/>
        <v>#REF!</v>
      </c>
    </row>
    <row r="139" spans="1:8" ht="14.25" customHeight="1">
      <c r="A139" s="11" t="s">
        <v>589</v>
      </c>
      <c r="B139" s="91" t="s">
        <v>17</v>
      </c>
      <c r="C139" s="91" t="s">
        <v>9</v>
      </c>
      <c r="D139" s="10" t="s">
        <v>233</v>
      </c>
      <c r="E139" s="309" t="s">
        <v>984</v>
      </c>
      <c r="F139" s="232" t="e">
        <f t="shared" si="12"/>
        <v>#REF!</v>
      </c>
      <c r="G139" s="232" t="e">
        <f t="shared" si="12"/>
        <v>#REF!</v>
      </c>
      <c r="H139" s="232" t="e">
        <f t="shared" si="12"/>
        <v>#REF!</v>
      </c>
    </row>
    <row r="140" spans="1:8" ht="14.25" customHeight="1">
      <c r="A140" s="11" t="s">
        <v>590</v>
      </c>
      <c r="B140" s="91" t="s">
        <v>17</v>
      </c>
      <c r="C140" s="91" t="s">
        <v>9</v>
      </c>
      <c r="D140" s="10" t="s">
        <v>233</v>
      </c>
      <c r="E140" s="309" t="s">
        <v>148</v>
      </c>
      <c r="F140" s="232" t="e">
        <f>#REF!</f>
        <v>#REF!</v>
      </c>
      <c r="G140" s="232" t="e">
        <f>#REF!</f>
        <v>#REF!</v>
      </c>
      <c r="H140" s="232" t="e">
        <f>#REF!</f>
        <v>#REF!</v>
      </c>
    </row>
    <row r="141" spans="1:8" ht="26.25" customHeight="1">
      <c r="A141" s="320" t="s">
        <v>998</v>
      </c>
      <c r="B141" s="90" t="s">
        <v>17</v>
      </c>
      <c r="C141" s="90" t="s">
        <v>9</v>
      </c>
      <c r="D141" s="308" t="s">
        <v>234</v>
      </c>
      <c r="E141" s="308"/>
      <c r="F141" s="298" t="e">
        <f aca="true" t="shared" si="13" ref="F141:H142">F142</f>
        <v>#REF!</v>
      </c>
      <c r="G141" s="298" t="e">
        <f t="shared" si="13"/>
        <v>#REF!</v>
      </c>
      <c r="H141" s="298" t="e">
        <f t="shared" si="13"/>
        <v>#REF!</v>
      </c>
    </row>
    <row r="142" spans="1:8" ht="14.25" customHeight="1">
      <c r="A142" s="11" t="s">
        <v>589</v>
      </c>
      <c r="B142" s="91" t="s">
        <v>17</v>
      </c>
      <c r="C142" s="91" t="s">
        <v>9</v>
      </c>
      <c r="D142" s="10" t="s">
        <v>234</v>
      </c>
      <c r="E142" s="309" t="s">
        <v>984</v>
      </c>
      <c r="F142" s="232" t="e">
        <f t="shared" si="13"/>
        <v>#REF!</v>
      </c>
      <c r="G142" s="232" t="e">
        <f t="shared" si="13"/>
        <v>#REF!</v>
      </c>
      <c r="H142" s="232" t="e">
        <f t="shared" si="13"/>
        <v>#REF!</v>
      </c>
    </row>
    <row r="143" spans="1:8" ht="14.25" customHeight="1">
      <c r="A143" s="11" t="s">
        <v>590</v>
      </c>
      <c r="B143" s="91" t="s">
        <v>17</v>
      </c>
      <c r="C143" s="91" t="s">
        <v>9</v>
      </c>
      <c r="D143" s="10" t="s">
        <v>234</v>
      </c>
      <c r="E143" s="309" t="s">
        <v>148</v>
      </c>
      <c r="F143" s="232" t="e">
        <f>#REF!</f>
        <v>#REF!</v>
      </c>
      <c r="G143" s="232" t="e">
        <f>#REF!</f>
        <v>#REF!</v>
      </c>
      <c r="H143" s="232" t="e">
        <f>#REF!</f>
        <v>#REF!</v>
      </c>
    </row>
    <row r="144" spans="1:8" ht="12" customHeight="1">
      <c r="A144" s="296" t="s">
        <v>496</v>
      </c>
      <c r="B144" s="297" t="s">
        <v>17</v>
      </c>
      <c r="C144" s="297" t="s">
        <v>9</v>
      </c>
      <c r="D144" s="27" t="s">
        <v>234</v>
      </c>
      <c r="E144" s="433" t="s">
        <v>148</v>
      </c>
      <c r="F144" s="152" t="e">
        <f>#REF!</f>
        <v>#REF!</v>
      </c>
      <c r="G144" s="152" t="e">
        <f>#REF!</f>
        <v>#REF!</v>
      </c>
      <c r="H144" s="152" t="e">
        <f>#REF!</f>
        <v>#REF!</v>
      </c>
    </row>
    <row r="145" spans="1:8" ht="15" customHeight="1">
      <c r="A145" s="118" t="s">
        <v>396</v>
      </c>
      <c r="B145" s="321" t="s">
        <v>17</v>
      </c>
      <c r="C145" s="321" t="s">
        <v>9</v>
      </c>
      <c r="D145" s="203" t="s">
        <v>522</v>
      </c>
      <c r="E145" s="203"/>
      <c r="F145" s="317" t="e">
        <f>F146</f>
        <v>#REF!</v>
      </c>
      <c r="G145" s="317" t="e">
        <f>G146</f>
        <v>#REF!</v>
      </c>
      <c r="H145" s="317" t="e">
        <f>H146</f>
        <v>#REF!</v>
      </c>
    </row>
    <row r="146" spans="1:8" ht="12.75" customHeight="1">
      <c r="A146" s="100" t="s">
        <v>296</v>
      </c>
      <c r="B146" s="91" t="s">
        <v>17</v>
      </c>
      <c r="C146" s="91" t="s">
        <v>9</v>
      </c>
      <c r="D146" s="91" t="s">
        <v>522</v>
      </c>
      <c r="E146" s="303" t="s">
        <v>295</v>
      </c>
      <c r="F146" s="232" t="e">
        <f>#REF!+#REF!</f>
        <v>#REF!</v>
      </c>
      <c r="G146" s="232" t="e">
        <f>#REF!+#REF!</f>
        <v>#REF!</v>
      </c>
      <c r="H146" s="232" t="e">
        <f>#REF!+#REF!</f>
        <v>#REF!</v>
      </c>
    </row>
    <row r="147" spans="1:8" s="32" customFormat="1" ht="16.5" customHeight="1">
      <c r="A147" s="147" t="s">
        <v>18</v>
      </c>
      <c r="B147" s="148" t="s">
        <v>11</v>
      </c>
      <c r="C147" s="148"/>
      <c r="D147" s="148"/>
      <c r="E147" s="148"/>
      <c r="F147" s="169" t="e">
        <f>F148</f>
        <v>#REF!</v>
      </c>
      <c r="G147" s="169" t="e">
        <f>G148</f>
        <v>#REF!</v>
      </c>
      <c r="H147" s="169" t="e">
        <f>H148</f>
        <v>#REF!</v>
      </c>
    </row>
    <row r="148" spans="1:8" ht="15" customHeight="1">
      <c r="A148" s="300" t="s">
        <v>503</v>
      </c>
      <c r="B148" s="137" t="s">
        <v>11</v>
      </c>
      <c r="C148" s="238" t="s">
        <v>7</v>
      </c>
      <c r="D148" s="138"/>
      <c r="E148" s="307"/>
      <c r="F148" s="164" t="e">
        <f>F149+F152</f>
        <v>#REF!</v>
      </c>
      <c r="G148" s="164" t="e">
        <f>G149+G152</f>
        <v>#REF!</v>
      </c>
      <c r="H148" s="164" t="e">
        <f>H149+H152</f>
        <v>#REF!</v>
      </c>
    </row>
    <row r="149" spans="1:8" ht="12.75">
      <c r="A149" s="49" t="s">
        <v>160</v>
      </c>
      <c r="B149" s="95" t="s">
        <v>11</v>
      </c>
      <c r="C149" s="95" t="s">
        <v>7</v>
      </c>
      <c r="D149" s="315" t="s">
        <v>272</v>
      </c>
      <c r="E149" s="315"/>
      <c r="F149" s="170" t="e">
        <f aca="true" t="shared" si="14" ref="F149:H150">F150</f>
        <v>#REF!</v>
      </c>
      <c r="G149" s="170" t="e">
        <f t="shared" si="14"/>
        <v>#REF!</v>
      </c>
      <c r="H149" s="170" t="e">
        <f t="shared" si="14"/>
        <v>#REF!</v>
      </c>
    </row>
    <row r="150" spans="1:8" ht="12.75">
      <c r="A150" s="9" t="s">
        <v>170</v>
      </c>
      <c r="B150" s="91" t="s">
        <v>11</v>
      </c>
      <c r="C150" s="91" t="s">
        <v>7</v>
      </c>
      <c r="D150" s="91" t="s">
        <v>272</v>
      </c>
      <c r="E150" s="303" t="s">
        <v>600</v>
      </c>
      <c r="F150" s="153" t="e">
        <f t="shared" si="14"/>
        <v>#REF!</v>
      </c>
      <c r="G150" s="153" t="e">
        <f t="shared" si="14"/>
        <v>#REF!</v>
      </c>
      <c r="H150" s="153" t="e">
        <f t="shared" si="14"/>
        <v>#REF!</v>
      </c>
    </row>
    <row r="151" spans="1:8" ht="24" customHeight="1">
      <c r="A151" s="9" t="s">
        <v>149</v>
      </c>
      <c r="B151" s="91" t="s">
        <v>11</v>
      </c>
      <c r="C151" s="91" t="s">
        <v>7</v>
      </c>
      <c r="D151" s="91" t="s">
        <v>272</v>
      </c>
      <c r="E151" s="303" t="s">
        <v>549</v>
      </c>
      <c r="F151" s="153" t="e">
        <f>#REF!</f>
        <v>#REF!</v>
      </c>
      <c r="G151" s="153" t="e">
        <f>#REF!</f>
        <v>#REF!</v>
      </c>
      <c r="H151" s="153" t="e">
        <f>#REF!</f>
        <v>#REF!</v>
      </c>
    </row>
    <row r="152" spans="1:8" ht="13.5" customHeight="1">
      <c r="A152" s="49" t="s">
        <v>191</v>
      </c>
      <c r="B152" s="95" t="s">
        <v>11</v>
      </c>
      <c r="C152" s="95" t="s">
        <v>7</v>
      </c>
      <c r="D152" s="315" t="s">
        <v>376</v>
      </c>
      <c r="E152" s="315"/>
      <c r="F152" s="170" t="e">
        <f aca="true" t="shared" si="15" ref="F152:H153">F153</f>
        <v>#REF!</v>
      </c>
      <c r="G152" s="170" t="e">
        <f t="shared" si="15"/>
        <v>#REF!</v>
      </c>
      <c r="H152" s="170" t="e">
        <f t="shared" si="15"/>
        <v>#REF!</v>
      </c>
    </row>
    <row r="153" spans="1:8" ht="12.75">
      <c r="A153" s="9" t="s">
        <v>983</v>
      </c>
      <c r="B153" s="91" t="s">
        <v>11</v>
      </c>
      <c r="C153" s="91" t="s">
        <v>7</v>
      </c>
      <c r="D153" s="91" t="s">
        <v>376</v>
      </c>
      <c r="E153" s="303" t="s">
        <v>525</v>
      </c>
      <c r="F153" s="153" t="e">
        <f t="shared" si="15"/>
        <v>#REF!</v>
      </c>
      <c r="G153" s="153" t="e">
        <f t="shared" si="15"/>
        <v>#REF!</v>
      </c>
      <c r="H153" s="153" t="e">
        <f t="shared" si="15"/>
        <v>#REF!</v>
      </c>
    </row>
    <row r="154" spans="1:8" ht="12.75">
      <c r="A154" s="9" t="s">
        <v>203</v>
      </c>
      <c r="B154" s="91" t="s">
        <v>11</v>
      </c>
      <c r="C154" s="91" t="s">
        <v>7</v>
      </c>
      <c r="D154" s="91" t="s">
        <v>376</v>
      </c>
      <c r="E154" s="303" t="s">
        <v>290</v>
      </c>
      <c r="F154" s="153" t="e">
        <f>#REF!</f>
        <v>#REF!</v>
      </c>
      <c r="G154" s="153" t="e">
        <f>#REF!</f>
        <v>#REF!</v>
      </c>
      <c r="H154" s="153" t="e">
        <f>#REF!</f>
        <v>#REF!</v>
      </c>
    </row>
    <row r="155" spans="1:8" ht="15.75">
      <c r="A155" s="147" t="s">
        <v>281</v>
      </c>
      <c r="B155" s="148" t="s">
        <v>264</v>
      </c>
      <c r="C155" s="148"/>
      <c r="D155" s="148"/>
      <c r="E155" s="148"/>
      <c r="F155" s="169" t="e">
        <f aca="true" t="shared" si="16" ref="F155:H158">F156</f>
        <v>#REF!</v>
      </c>
      <c r="G155" s="169" t="e">
        <f t="shared" si="16"/>
        <v>#REF!</v>
      </c>
      <c r="H155" s="169" t="e">
        <f t="shared" si="16"/>
        <v>#REF!</v>
      </c>
    </row>
    <row r="156" spans="1:8" ht="15">
      <c r="A156" s="300" t="s">
        <v>481</v>
      </c>
      <c r="B156" s="137" t="s">
        <v>264</v>
      </c>
      <c r="C156" s="238" t="s">
        <v>8</v>
      </c>
      <c r="D156" s="137"/>
      <c r="E156" s="238"/>
      <c r="F156" s="164" t="e">
        <f t="shared" si="16"/>
        <v>#REF!</v>
      </c>
      <c r="G156" s="164" t="e">
        <f t="shared" si="16"/>
        <v>#REF!</v>
      </c>
      <c r="H156" s="164" t="e">
        <f t="shared" si="16"/>
        <v>#REF!</v>
      </c>
    </row>
    <row r="157" spans="1:8" ht="14.25" customHeight="1">
      <c r="A157" s="118" t="s">
        <v>774</v>
      </c>
      <c r="B157" s="321" t="s">
        <v>264</v>
      </c>
      <c r="C157" s="321" t="s">
        <v>8</v>
      </c>
      <c r="D157" s="203" t="s">
        <v>145</v>
      </c>
      <c r="E157" s="203"/>
      <c r="F157" s="317" t="e">
        <f t="shared" si="16"/>
        <v>#REF!</v>
      </c>
      <c r="G157" s="317" t="e">
        <f t="shared" si="16"/>
        <v>#REF!</v>
      </c>
      <c r="H157" s="317" t="e">
        <f t="shared" si="16"/>
        <v>#REF!</v>
      </c>
    </row>
    <row r="158" spans="1:8" ht="12.75">
      <c r="A158" s="9" t="s">
        <v>983</v>
      </c>
      <c r="B158" s="91" t="s">
        <v>264</v>
      </c>
      <c r="C158" s="91" t="s">
        <v>8</v>
      </c>
      <c r="D158" s="91" t="s">
        <v>145</v>
      </c>
      <c r="E158" s="303" t="s">
        <v>525</v>
      </c>
      <c r="F158" s="153" t="e">
        <f>F159</f>
        <v>#REF!</v>
      </c>
      <c r="G158" s="153" t="e">
        <f t="shared" si="16"/>
        <v>#REF!</v>
      </c>
      <c r="H158" s="153" t="e">
        <f t="shared" si="16"/>
        <v>#REF!</v>
      </c>
    </row>
    <row r="159" spans="1:8" ht="12.75">
      <c r="A159" s="9" t="s">
        <v>203</v>
      </c>
      <c r="B159" s="91" t="s">
        <v>264</v>
      </c>
      <c r="C159" s="91" t="s">
        <v>8</v>
      </c>
      <c r="D159" s="91" t="s">
        <v>145</v>
      </c>
      <c r="E159" s="303" t="s">
        <v>290</v>
      </c>
      <c r="F159" s="153" t="e">
        <f>#REF!</f>
        <v>#REF!</v>
      </c>
      <c r="G159" s="153" t="e">
        <f>#REF!</f>
        <v>#REF!</v>
      </c>
      <c r="H159" s="153" t="e">
        <f>#REF!</f>
        <v>#REF!</v>
      </c>
    </row>
    <row r="160" spans="1:8" ht="31.5">
      <c r="A160" s="147" t="s">
        <v>709</v>
      </c>
      <c r="B160" s="148" t="s">
        <v>12</v>
      </c>
      <c r="C160" s="148"/>
      <c r="D160" s="148"/>
      <c r="E160" s="148"/>
      <c r="F160" s="169" t="e">
        <f aca="true" t="shared" si="17" ref="F160:H162">F161</f>
        <v>#REF!</v>
      </c>
      <c r="G160" s="169" t="e">
        <f t="shared" si="17"/>
        <v>#REF!</v>
      </c>
      <c r="H160" s="169" t="e">
        <f t="shared" si="17"/>
        <v>#REF!</v>
      </c>
    </row>
    <row r="161" spans="1:8" ht="28.5">
      <c r="A161" s="306" t="s">
        <v>702</v>
      </c>
      <c r="B161" s="138" t="s">
        <v>12</v>
      </c>
      <c r="C161" s="307" t="s">
        <v>7</v>
      </c>
      <c r="D161" s="137"/>
      <c r="E161" s="307"/>
      <c r="F161" s="166" t="e">
        <f t="shared" si="17"/>
        <v>#REF!</v>
      </c>
      <c r="G161" s="166" t="e">
        <f t="shared" si="17"/>
        <v>#REF!</v>
      </c>
      <c r="H161" s="166" t="e">
        <f t="shared" si="17"/>
        <v>#REF!</v>
      </c>
    </row>
    <row r="162" spans="1:8" ht="12.75">
      <c r="A162" s="319" t="s">
        <v>816</v>
      </c>
      <c r="B162" s="93" t="s">
        <v>12</v>
      </c>
      <c r="C162" s="93" t="s">
        <v>7</v>
      </c>
      <c r="D162" s="48" t="s">
        <v>639</v>
      </c>
      <c r="E162" s="48"/>
      <c r="F162" s="168" t="e">
        <f t="shared" si="17"/>
        <v>#REF!</v>
      </c>
      <c r="G162" s="168" t="e">
        <f t="shared" si="17"/>
        <v>#REF!</v>
      </c>
      <c r="H162" s="168" t="e">
        <f t="shared" si="17"/>
        <v>#REF!</v>
      </c>
    </row>
    <row r="163" spans="1:8" ht="12.75">
      <c r="A163" s="9" t="s">
        <v>307</v>
      </c>
      <c r="B163" s="10" t="s">
        <v>12</v>
      </c>
      <c r="C163" s="10" t="s">
        <v>7</v>
      </c>
      <c r="D163" s="10" t="s">
        <v>639</v>
      </c>
      <c r="E163" s="309" t="s">
        <v>526</v>
      </c>
      <c r="F163" s="154" t="e">
        <f>#REF!</f>
        <v>#REF!</v>
      </c>
      <c r="G163" s="154" t="e">
        <f>#REF!</f>
        <v>#REF!</v>
      </c>
      <c r="H163" s="154" t="e">
        <f>#REF!</f>
        <v>#REF!</v>
      </c>
    </row>
    <row r="164" spans="1:8" ht="15.75">
      <c r="A164" s="149" t="s">
        <v>166</v>
      </c>
      <c r="B164" s="150"/>
      <c r="C164" s="150"/>
      <c r="D164" s="150"/>
      <c r="E164" s="150"/>
      <c r="F164" s="378" t="e">
        <f>F12+F73+F86+F97+F115+F120+F132+F147+F155+F160</f>
        <v>#REF!</v>
      </c>
      <c r="G164" s="378" t="e">
        <f>G12+G73+G86+G97+G115+G120+G132+G147+G155+G160</f>
        <v>#REF!</v>
      </c>
      <c r="H164" s="378" t="e">
        <f>H12+H73+H86+H97+H115+H120+H132+H147+H155+H160</f>
        <v>#REF!</v>
      </c>
    </row>
    <row r="165" spans="1:5" ht="12.75">
      <c r="A165" s="8"/>
      <c r="B165" s="8"/>
      <c r="C165" s="8"/>
      <c r="D165" s="8"/>
      <c r="E165" s="8"/>
    </row>
    <row r="166" spans="1:5" ht="12.75">
      <c r="A166" s="8"/>
      <c r="B166" s="8"/>
      <c r="C166" s="8"/>
      <c r="D166" s="8"/>
      <c r="E166" s="8"/>
    </row>
    <row r="167" spans="1:5" ht="12.75">
      <c r="A167" s="8"/>
      <c r="B167" s="8"/>
      <c r="C167" s="8"/>
      <c r="D167" s="8"/>
      <c r="E167" s="8"/>
    </row>
    <row r="168" spans="1:5" ht="12.75">
      <c r="A168" s="8"/>
      <c r="B168" s="8"/>
      <c r="C168" s="8"/>
      <c r="D168" s="8"/>
      <c r="E168" s="8"/>
    </row>
    <row r="169" spans="1:5" ht="12.75">
      <c r="A169" s="8"/>
      <c r="B169" s="8"/>
      <c r="C169" s="8"/>
      <c r="D169" s="8"/>
      <c r="E169" s="8"/>
    </row>
    <row r="170" spans="1:5" ht="12.75">
      <c r="A170" s="8"/>
      <c r="B170" s="8"/>
      <c r="C170" s="8"/>
      <c r="D170" s="8"/>
      <c r="E170" s="8"/>
    </row>
    <row r="171" spans="1:5" ht="12.75">
      <c r="A171" s="8"/>
      <c r="B171" s="8"/>
      <c r="C171" s="8"/>
      <c r="D171" s="8"/>
      <c r="E171" s="8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5" ht="12.75">
      <c r="A238" s="8"/>
      <c r="B238" s="8"/>
      <c r="C238" s="8"/>
      <c r="D238" s="8"/>
      <c r="E238" s="8"/>
    </row>
    <row r="239" spans="1:5" ht="12.75">
      <c r="A239" s="8"/>
      <c r="B239" s="8"/>
      <c r="C239" s="8"/>
      <c r="D239" s="8"/>
      <c r="E239" s="8"/>
    </row>
    <row r="240" spans="1:5" ht="12.75">
      <c r="A240" s="8"/>
      <c r="B240" s="8"/>
      <c r="C240" s="8"/>
      <c r="D240" s="8"/>
      <c r="E240" s="8"/>
    </row>
    <row r="241" spans="1:5" ht="12.75">
      <c r="A241" s="8"/>
      <c r="B241" s="8"/>
      <c r="C241" s="8"/>
      <c r="D241" s="8"/>
      <c r="E241" s="8"/>
    </row>
    <row r="242" spans="1:5" ht="12.75">
      <c r="A242" s="8"/>
      <c r="B242" s="8"/>
      <c r="C242" s="8"/>
      <c r="D242" s="8"/>
      <c r="E242" s="8"/>
    </row>
    <row r="243" spans="1:5" ht="12.75">
      <c r="A243" s="8"/>
      <c r="B243" s="8"/>
      <c r="C243" s="8"/>
      <c r="D243" s="8"/>
      <c r="E243" s="8"/>
    </row>
    <row r="244" spans="1:5" ht="12.75">
      <c r="A244" s="8"/>
      <c r="B244" s="8"/>
      <c r="C244" s="8"/>
      <c r="D244" s="8"/>
      <c r="E244" s="8"/>
    </row>
    <row r="245" spans="1:5" ht="12.75">
      <c r="A245" s="8"/>
      <c r="B245" s="8"/>
      <c r="C245" s="8"/>
      <c r="D245" s="8"/>
      <c r="E245" s="8"/>
    </row>
    <row r="246" spans="1:5" ht="12.75">
      <c r="A246" s="8"/>
      <c r="B246" s="8"/>
      <c r="C246" s="8"/>
      <c r="D246" s="8"/>
      <c r="E246" s="8"/>
    </row>
    <row r="247" spans="1:5" ht="12.75">
      <c r="A247" s="8"/>
      <c r="B247" s="8"/>
      <c r="C247" s="8"/>
      <c r="D247" s="8"/>
      <c r="E247" s="8"/>
    </row>
    <row r="248" spans="1:5" ht="12.75">
      <c r="A248" s="8"/>
      <c r="B248" s="8"/>
      <c r="C248" s="8"/>
      <c r="D248" s="8"/>
      <c r="E248" s="8"/>
    </row>
    <row r="249" spans="1:5" ht="12.75">
      <c r="A249" s="8"/>
      <c r="B249" s="8"/>
      <c r="C249" s="8"/>
      <c r="D249" s="8"/>
      <c r="E249" s="8"/>
    </row>
    <row r="250" spans="1:5" ht="12.75">
      <c r="A250" s="8"/>
      <c r="B250" s="8"/>
      <c r="C250" s="8"/>
      <c r="D250" s="8"/>
      <c r="E250" s="8"/>
    </row>
    <row r="251" spans="1:5" ht="12.75">
      <c r="A251" s="8"/>
      <c r="B251" s="8"/>
      <c r="C251" s="8"/>
      <c r="D251" s="8"/>
      <c r="E251" s="8"/>
    </row>
    <row r="252" spans="1:5" ht="12.75">
      <c r="A252" s="8"/>
      <c r="B252" s="8"/>
      <c r="C252" s="8"/>
      <c r="D252" s="8"/>
      <c r="E252" s="8"/>
    </row>
    <row r="253" spans="1:5" ht="12.75">
      <c r="A253" s="8"/>
      <c r="B253" s="8"/>
      <c r="C253" s="8"/>
      <c r="D253" s="8"/>
      <c r="E253" s="8"/>
    </row>
    <row r="254" spans="1:5" ht="12.75">
      <c r="A254" s="8"/>
      <c r="B254" s="8"/>
      <c r="C254" s="8"/>
      <c r="D254" s="8"/>
      <c r="E254" s="8"/>
    </row>
    <row r="255" spans="1:5" ht="12.75">
      <c r="A255" s="8"/>
      <c r="B255" s="8"/>
      <c r="C255" s="8"/>
      <c r="D255" s="8"/>
      <c r="E255" s="8"/>
    </row>
    <row r="256" spans="1:5" ht="12.75">
      <c r="A256" s="8"/>
      <c r="B256" s="8"/>
      <c r="C256" s="8"/>
      <c r="D256" s="8"/>
      <c r="E256" s="8"/>
    </row>
    <row r="257" spans="1:5" ht="12.75">
      <c r="A257" s="8"/>
      <c r="B257" s="8"/>
      <c r="C257" s="8"/>
      <c r="D257" s="8"/>
      <c r="E257" s="8"/>
    </row>
    <row r="258" spans="1:5" ht="12.75">
      <c r="A258" s="8"/>
      <c r="B258" s="8"/>
      <c r="C258" s="8"/>
      <c r="D258" s="8"/>
      <c r="E258" s="8"/>
    </row>
    <row r="259" spans="1:5" ht="12.75">
      <c r="A259" s="8"/>
      <c r="B259" s="8"/>
      <c r="C259" s="8"/>
      <c r="D259" s="8"/>
      <c r="E259" s="8"/>
    </row>
    <row r="260" spans="1:5" ht="12.75">
      <c r="A260" s="8"/>
      <c r="B260" s="8"/>
      <c r="C260" s="8"/>
      <c r="D260" s="8"/>
      <c r="E260" s="8"/>
    </row>
    <row r="261" spans="1:5" ht="12.75">
      <c r="A261" s="8"/>
      <c r="B261" s="8"/>
      <c r="C261" s="8"/>
      <c r="D261" s="8"/>
      <c r="E261" s="8"/>
    </row>
    <row r="262" spans="1:5" ht="12.75">
      <c r="A262" s="8"/>
      <c r="B262" s="8"/>
      <c r="C262" s="8"/>
      <c r="D262" s="8"/>
      <c r="E262" s="8"/>
    </row>
    <row r="263" spans="1:5" ht="12.75">
      <c r="A263" s="8"/>
      <c r="B263" s="8"/>
      <c r="C263" s="8"/>
      <c r="D263" s="8"/>
      <c r="E263" s="8"/>
    </row>
    <row r="264" spans="1:5" ht="12.75">
      <c r="A264" s="8"/>
      <c r="B264" s="8"/>
      <c r="C264" s="8"/>
      <c r="D264" s="8"/>
      <c r="E264" s="8"/>
    </row>
    <row r="265" spans="1:5" ht="12.75">
      <c r="A265" s="8"/>
      <c r="B265" s="8"/>
      <c r="C265" s="8"/>
      <c r="D265" s="8"/>
      <c r="E265" s="8"/>
    </row>
    <row r="266" spans="1:5" ht="12.75">
      <c r="A266" s="8"/>
      <c r="B266" s="8"/>
      <c r="C266" s="8"/>
      <c r="D266" s="8"/>
      <c r="E266" s="8"/>
    </row>
    <row r="267" spans="1:5" ht="12.75">
      <c r="A267" s="8"/>
      <c r="B267" s="8"/>
      <c r="C267" s="8"/>
      <c r="D267" s="8"/>
      <c r="E267" s="8"/>
    </row>
    <row r="268" spans="1:5" ht="12.75">
      <c r="A268" s="8"/>
      <c r="B268" s="8"/>
      <c r="C268" s="8"/>
      <c r="D268" s="8"/>
      <c r="E268" s="8"/>
    </row>
    <row r="269" spans="1:5" ht="12.75">
      <c r="A269" s="8"/>
      <c r="B269" s="8"/>
      <c r="C269" s="8"/>
      <c r="D269" s="8"/>
      <c r="E269" s="8"/>
    </row>
    <row r="270" spans="1:5" ht="12.75">
      <c r="A270" s="8"/>
      <c r="B270" s="8"/>
      <c r="C270" s="8"/>
      <c r="D270" s="8"/>
      <c r="E270" s="8"/>
    </row>
    <row r="271" spans="1:5" ht="12.75">
      <c r="A271" s="8"/>
      <c r="B271" s="8"/>
      <c r="C271" s="8"/>
      <c r="D271" s="8"/>
      <c r="E271" s="8"/>
    </row>
    <row r="272" spans="1:5" ht="12.75">
      <c r="A272" s="8"/>
      <c r="B272" s="8"/>
      <c r="C272" s="8"/>
      <c r="D272" s="8"/>
      <c r="E272" s="8"/>
    </row>
    <row r="273" spans="1:5" ht="12.75">
      <c r="A273" s="8"/>
      <c r="B273" s="8"/>
      <c r="C273" s="8"/>
      <c r="D273" s="8"/>
      <c r="E273" s="8"/>
    </row>
    <row r="274" spans="1:5" ht="12.75">
      <c r="A274" s="8"/>
      <c r="B274" s="8"/>
      <c r="C274" s="8"/>
      <c r="D274" s="8"/>
      <c r="E274" s="8"/>
    </row>
    <row r="275" spans="1:5" ht="12.75">
      <c r="A275" s="8"/>
      <c r="B275" s="8"/>
      <c r="C275" s="8"/>
      <c r="D275" s="8"/>
      <c r="E275" s="8"/>
    </row>
    <row r="276" spans="1:5" ht="12.75">
      <c r="A276" s="8"/>
      <c r="B276" s="8"/>
      <c r="C276" s="8"/>
      <c r="D276" s="8"/>
      <c r="E276" s="8"/>
    </row>
    <row r="277" spans="1:5" ht="12.75">
      <c r="A277" s="8"/>
      <c r="B277" s="8"/>
      <c r="C277" s="8"/>
      <c r="D277" s="8"/>
      <c r="E277" s="8"/>
    </row>
    <row r="278" spans="1:5" ht="12.75">
      <c r="A278" s="8"/>
      <c r="B278" s="8"/>
      <c r="C278" s="8"/>
      <c r="D278" s="8"/>
      <c r="E278" s="8"/>
    </row>
    <row r="279" spans="1:5" ht="12.75">
      <c r="A279" s="8"/>
      <c r="B279" s="8"/>
      <c r="C279" s="8"/>
      <c r="D279" s="8"/>
      <c r="E279" s="8"/>
    </row>
    <row r="280" spans="1:5" ht="12.75">
      <c r="A280" s="8"/>
      <c r="B280" s="8"/>
      <c r="C280" s="8"/>
      <c r="D280" s="8"/>
      <c r="E280" s="8"/>
    </row>
    <row r="281" spans="1:5" ht="12.75">
      <c r="A281" s="8"/>
      <c r="B281" s="8"/>
      <c r="C281" s="8"/>
      <c r="D281" s="8"/>
      <c r="E281" s="8"/>
    </row>
    <row r="282" spans="1:5" ht="12.75">
      <c r="A282" s="8"/>
      <c r="B282" s="8"/>
      <c r="C282" s="8"/>
      <c r="D282" s="8"/>
      <c r="E282" s="8"/>
    </row>
    <row r="283" spans="1:5" ht="12.75">
      <c r="A283" s="8"/>
      <c r="B283" s="8"/>
      <c r="C283" s="8"/>
      <c r="D283" s="8"/>
      <c r="E283" s="8"/>
    </row>
    <row r="284" spans="1:5" ht="12.75">
      <c r="A284" s="8"/>
      <c r="B284" s="8"/>
      <c r="C284" s="8"/>
      <c r="D284" s="8"/>
      <c r="E284" s="8"/>
    </row>
    <row r="285" spans="1:5" ht="12.75">
      <c r="A285" s="8"/>
      <c r="B285" s="8"/>
      <c r="C285" s="8"/>
      <c r="D285" s="8"/>
      <c r="E285" s="8"/>
    </row>
    <row r="286" spans="1:5" ht="12.75">
      <c r="A286" s="8"/>
      <c r="B286" s="8"/>
      <c r="C286" s="8"/>
      <c r="D286" s="8"/>
      <c r="E286" s="8"/>
    </row>
    <row r="287" spans="1:5" ht="12.75">
      <c r="A287" s="8"/>
      <c r="B287" s="8"/>
      <c r="C287" s="8"/>
      <c r="D287" s="8"/>
      <c r="E287" s="8"/>
    </row>
    <row r="288" spans="1:5" ht="12.75">
      <c r="A288" s="8"/>
      <c r="B288" s="8"/>
      <c r="C288" s="8"/>
      <c r="D288" s="8"/>
      <c r="E288" s="8"/>
    </row>
    <row r="289" spans="1:5" ht="12.75">
      <c r="A289" s="8"/>
      <c r="B289" s="8"/>
      <c r="C289" s="8"/>
      <c r="D289" s="8"/>
      <c r="E289" s="8"/>
    </row>
    <row r="290" spans="1:5" ht="12.75">
      <c r="A290" s="8"/>
      <c r="B290" s="8"/>
      <c r="C290" s="8"/>
      <c r="D290" s="8"/>
      <c r="E290" s="8"/>
    </row>
    <row r="291" spans="1:5" ht="12.75">
      <c r="A291" s="8"/>
      <c r="B291" s="8"/>
      <c r="C291" s="8"/>
      <c r="D291" s="8"/>
      <c r="E291" s="8"/>
    </row>
    <row r="292" spans="1:5" ht="12.75">
      <c r="A292" s="8"/>
      <c r="B292" s="8"/>
      <c r="C292" s="8"/>
      <c r="D292" s="8"/>
      <c r="E292" s="8"/>
    </row>
    <row r="293" spans="1:5" ht="12.75">
      <c r="A293" s="8"/>
      <c r="B293" s="8"/>
      <c r="C293" s="8"/>
      <c r="D293" s="8"/>
      <c r="E293" s="8"/>
    </row>
    <row r="294" spans="1:5" ht="12.75">
      <c r="A294" s="8"/>
      <c r="B294" s="8"/>
      <c r="C294" s="8"/>
      <c r="D294" s="8"/>
      <c r="E294" s="8"/>
    </row>
    <row r="295" spans="1:5" ht="12.75">
      <c r="A295" s="8"/>
      <c r="B295" s="8"/>
      <c r="C295" s="8"/>
      <c r="D295" s="8"/>
      <c r="E295" s="8"/>
    </row>
    <row r="296" spans="1:5" ht="12.75">
      <c r="A296" s="8"/>
      <c r="B296" s="8"/>
      <c r="C296" s="8"/>
      <c r="D296" s="8"/>
      <c r="E296" s="8"/>
    </row>
    <row r="297" spans="1:5" ht="12.75">
      <c r="A297" s="8"/>
      <c r="B297" s="8"/>
      <c r="C297" s="8"/>
      <c r="D297" s="8"/>
      <c r="E297" s="8"/>
    </row>
    <row r="298" spans="1:5" ht="12.75">
      <c r="A298" s="8"/>
      <c r="B298" s="8"/>
      <c r="C298" s="8"/>
      <c r="D298" s="8"/>
      <c r="E298" s="8"/>
    </row>
    <row r="299" spans="1:5" ht="12.75">
      <c r="A299" s="8"/>
      <c r="B299" s="8"/>
      <c r="C299" s="8"/>
      <c r="D299" s="8"/>
      <c r="E299" s="8"/>
    </row>
    <row r="300" spans="1:5" ht="12.75">
      <c r="A300" s="8"/>
      <c r="B300" s="8"/>
      <c r="C300" s="8"/>
      <c r="D300" s="8"/>
      <c r="E300" s="8"/>
    </row>
    <row r="301" spans="1:5" ht="12.75">
      <c r="A301" s="8"/>
      <c r="B301" s="8"/>
      <c r="C301" s="8"/>
      <c r="D301" s="8"/>
      <c r="E301" s="8"/>
    </row>
    <row r="302" spans="1:5" ht="12.75">
      <c r="A302" s="8"/>
      <c r="B302" s="8"/>
      <c r="C302" s="8"/>
      <c r="D302" s="8"/>
      <c r="E302" s="8"/>
    </row>
    <row r="303" spans="1:5" ht="12.75">
      <c r="A303" s="8"/>
      <c r="B303" s="8"/>
      <c r="C303" s="8"/>
      <c r="D303" s="8"/>
      <c r="E303" s="8"/>
    </row>
    <row r="304" spans="1:5" ht="12.75">
      <c r="A304" s="8"/>
      <c r="B304" s="8"/>
      <c r="C304" s="8"/>
      <c r="D304" s="8"/>
      <c r="E304" s="8"/>
    </row>
    <row r="305" spans="1:5" ht="12.75">
      <c r="A305" s="8"/>
      <c r="B305" s="8"/>
      <c r="C305" s="8"/>
      <c r="D305" s="8"/>
      <c r="E305" s="8"/>
    </row>
    <row r="306" spans="1:5" ht="12.75">
      <c r="A306" s="8"/>
      <c r="B306" s="8"/>
      <c r="C306" s="8"/>
      <c r="D306" s="8"/>
      <c r="E306" s="8"/>
    </row>
    <row r="307" spans="1:5" ht="12.75">
      <c r="A307" s="8"/>
      <c r="B307" s="8"/>
      <c r="C307" s="8"/>
      <c r="D307" s="8"/>
      <c r="E307" s="8"/>
    </row>
    <row r="308" spans="1:5" ht="12.75">
      <c r="A308" s="8"/>
      <c r="B308" s="8"/>
      <c r="C308" s="8"/>
      <c r="D308" s="8"/>
      <c r="E308" s="8"/>
    </row>
    <row r="309" spans="1:5" ht="12.75">
      <c r="A309" s="8"/>
      <c r="B309" s="8"/>
      <c r="C309" s="8"/>
      <c r="D309" s="8"/>
      <c r="E309" s="8"/>
    </row>
    <row r="310" spans="1:5" ht="12.75">
      <c r="A310" s="8"/>
      <c r="B310" s="8"/>
      <c r="C310" s="8"/>
      <c r="D310" s="8"/>
      <c r="E310" s="8"/>
    </row>
    <row r="311" spans="1:5" ht="12.75">
      <c r="A311" s="8"/>
      <c r="B311" s="8"/>
      <c r="C311" s="8"/>
      <c r="D311" s="8"/>
      <c r="E311" s="8"/>
    </row>
    <row r="312" spans="1:5" ht="12.75">
      <c r="A312" s="8"/>
      <c r="B312" s="8"/>
      <c r="C312" s="8"/>
      <c r="D312" s="8"/>
      <c r="E312" s="8"/>
    </row>
    <row r="313" spans="1:5" ht="12.75">
      <c r="A313" s="8"/>
      <c r="B313" s="8"/>
      <c r="C313" s="8"/>
      <c r="D313" s="8"/>
      <c r="E313" s="8"/>
    </row>
    <row r="314" spans="1:5" ht="12.75">
      <c r="A314" s="8"/>
      <c r="B314" s="8"/>
      <c r="C314" s="8"/>
      <c r="D314" s="8"/>
      <c r="E314" s="8"/>
    </row>
    <row r="315" spans="1:5" ht="12.75">
      <c r="A315" s="8"/>
      <c r="B315" s="8"/>
      <c r="C315" s="8"/>
      <c r="D315" s="8"/>
      <c r="E315" s="8"/>
    </row>
    <row r="316" spans="1:5" ht="12.75">
      <c r="A316" s="8"/>
      <c r="B316" s="8"/>
      <c r="C316" s="8"/>
      <c r="D316" s="8"/>
      <c r="E316" s="8"/>
    </row>
    <row r="317" spans="1:5" ht="12.75">
      <c r="A317" s="8"/>
      <c r="B317" s="8"/>
      <c r="C317" s="8"/>
      <c r="D317" s="8"/>
      <c r="E317" s="8"/>
    </row>
    <row r="318" spans="1:5" ht="12.75">
      <c r="A318" s="8"/>
      <c r="B318" s="8"/>
      <c r="C318" s="8"/>
      <c r="D318" s="8"/>
      <c r="E318" s="8"/>
    </row>
    <row r="319" spans="1:5" ht="12.75">
      <c r="A319" s="8"/>
      <c r="B319" s="8"/>
      <c r="C319" s="8"/>
      <c r="D319" s="8"/>
      <c r="E319" s="8"/>
    </row>
    <row r="320" spans="1:5" ht="12.75">
      <c r="A320" s="8"/>
      <c r="B320" s="8"/>
      <c r="C320" s="8"/>
      <c r="D320" s="8"/>
      <c r="E320" s="8"/>
    </row>
    <row r="321" spans="1:5" ht="12.75">
      <c r="A321" s="8"/>
      <c r="B321" s="8"/>
      <c r="C321" s="8"/>
      <c r="D321" s="8"/>
      <c r="E321" s="8"/>
    </row>
    <row r="322" spans="1:5" ht="12.75">
      <c r="A322" s="8"/>
      <c r="B322" s="8"/>
      <c r="C322" s="8"/>
      <c r="D322" s="8"/>
      <c r="E322" s="8"/>
    </row>
    <row r="323" spans="1:5" ht="12.75">
      <c r="A323" s="8"/>
      <c r="B323" s="8"/>
      <c r="C323" s="8"/>
      <c r="D323" s="8"/>
      <c r="E323" s="8"/>
    </row>
    <row r="324" spans="1:5" ht="12.75">
      <c r="A324" s="8"/>
      <c r="B324" s="8"/>
      <c r="C324" s="8"/>
      <c r="D324" s="8"/>
      <c r="E324" s="8"/>
    </row>
    <row r="325" spans="1:5" ht="12.75">
      <c r="A325" s="8"/>
      <c r="B325" s="8"/>
      <c r="C325" s="8"/>
      <c r="D325" s="8"/>
      <c r="E325" s="8"/>
    </row>
    <row r="326" spans="1:5" ht="12.75">
      <c r="A326" s="8"/>
      <c r="B326" s="8"/>
      <c r="C326" s="8"/>
      <c r="D326" s="8"/>
      <c r="E326" s="8"/>
    </row>
    <row r="327" spans="1:5" ht="12.75">
      <c r="A327" s="8"/>
      <c r="B327" s="8"/>
      <c r="C327" s="8"/>
      <c r="D327" s="8"/>
      <c r="E327" s="8"/>
    </row>
    <row r="328" spans="1:5" ht="12.75">
      <c r="A328" s="8"/>
      <c r="B328" s="8"/>
      <c r="C328" s="8"/>
      <c r="D328" s="8"/>
      <c r="E328" s="8"/>
    </row>
    <row r="329" spans="1:5" ht="12.75">
      <c r="A329" s="8"/>
      <c r="B329" s="8"/>
      <c r="C329" s="8"/>
      <c r="D329" s="8"/>
      <c r="E329" s="8"/>
    </row>
    <row r="330" spans="1:5" ht="12.75">
      <c r="A330" s="8"/>
      <c r="B330" s="8"/>
      <c r="C330" s="8"/>
      <c r="D330" s="8"/>
      <c r="E330" s="8"/>
    </row>
    <row r="331" spans="1:5" ht="12.75">
      <c r="A331" s="8"/>
      <c r="B331" s="8"/>
      <c r="C331" s="8"/>
      <c r="D331" s="8"/>
      <c r="E331" s="8"/>
    </row>
    <row r="332" spans="1:5" ht="12.75">
      <c r="A332" s="8"/>
      <c r="B332" s="8"/>
      <c r="C332" s="8"/>
      <c r="D332" s="8"/>
      <c r="E332" s="8"/>
    </row>
    <row r="333" spans="1:5" ht="12.75">
      <c r="A333" s="8"/>
      <c r="B333" s="8"/>
      <c r="C333" s="8"/>
      <c r="D333" s="8"/>
      <c r="E333" s="8"/>
    </row>
    <row r="334" spans="1:5" ht="12.75">
      <c r="A334" s="8"/>
      <c r="B334" s="8"/>
      <c r="C334" s="8"/>
      <c r="D334" s="8"/>
      <c r="E334" s="8"/>
    </row>
    <row r="335" spans="1:5" ht="12.75">
      <c r="A335" s="8"/>
      <c r="B335" s="8"/>
      <c r="C335" s="8"/>
      <c r="D335" s="8"/>
      <c r="E335" s="8"/>
    </row>
    <row r="336" spans="1:5" ht="12.75">
      <c r="A336" s="8"/>
      <c r="B336" s="8"/>
      <c r="C336" s="8"/>
      <c r="D336" s="8"/>
      <c r="E336" s="8"/>
    </row>
    <row r="337" spans="1:5" ht="12.75">
      <c r="A337" s="8"/>
      <c r="B337" s="8"/>
      <c r="C337" s="8"/>
      <c r="D337" s="8"/>
      <c r="E337" s="8"/>
    </row>
    <row r="338" spans="1:5" ht="12.75">
      <c r="A338" s="8"/>
      <c r="B338" s="8"/>
      <c r="C338" s="8"/>
      <c r="D338" s="8"/>
      <c r="E338" s="8"/>
    </row>
    <row r="339" spans="1:5" ht="12.75">
      <c r="A339" s="8"/>
      <c r="B339" s="8"/>
      <c r="C339" s="8"/>
      <c r="D339" s="8"/>
      <c r="E339" s="8"/>
    </row>
    <row r="340" spans="1:5" ht="12.75">
      <c r="A340" s="8"/>
      <c r="B340" s="8"/>
      <c r="C340" s="8"/>
      <c r="D340" s="8"/>
      <c r="E340" s="8"/>
    </row>
    <row r="341" spans="1:5" ht="12.75">
      <c r="A341" s="8"/>
      <c r="B341" s="8"/>
      <c r="C341" s="8"/>
      <c r="D341" s="8"/>
      <c r="E341" s="8"/>
    </row>
    <row r="342" spans="1:5" ht="12.75">
      <c r="A342" s="8"/>
      <c r="B342" s="8"/>
      <c r="C342" s="8"/>
      <c r="D342" s="8"/>
      <c r="E342" s="8"/>
    </row>
    <row r="343" spans="1:5" ht="12.75">
      <c r="A343" s="8"/>
      <c r="B343" s="8"/>
      <c r="C343" s="8"/>
      <c r="D343" s="8"/>
      <c r="E343" s="8"/>
    </row>
    <row r="344" spans="1:5" ht="12.75">
      <c r="A344" s="8"/>
      <c r="B344" s="8"/>
      <c r="C344" s="8"/>
      <c r="D344" s="8"/>
      <c r="E344" s="8"/>
    </row>
    <row r="345" spans="1:5" ht="12.75">
      <c r="A345" s="8"/>
      <c r="B345" s="8"/>
      <c r="C345" s="8"/>
      <c r="D345" s="8"/>
      <c r="E345" s="8"/>
    </row>
    <row r="346" spans="1:5" ht="12.75">
      <c r="A346" s="8"/>
      <c r="B346" s="8"/>
      <c r="C346" s="8"/>
      <c r="D346" s="8"/>
      <c r="E346" s="8"/>
    </row>
    <row r="347" spans="1:5" ht="12.75">
      <c r="A347" s="8"/>
      <c r="B347" s="8"/>
      <c r="C347" s="8"/>
      <c r="D347" s="8"/>
      <c r="E347" s="8"/>
    </row>
    <row r="348" spans="1:5" ht="12.75">
      <c r="A348" s="8"/>
      <c r="B348" s="8"/>
      <c r="C348" s="8"/>
      <c r="D348" s="8"/>
      <c r="E348" s="8"/>
    </row>
    <row r="349" spans="1:5" ht="12.75">
      <c r="A349" s="8"/>
      <c r="B349" s="8"/>
      <c r="C349" s="8"/>
      <c r="D349" s="8"/>
      <c r="E349" s="8"/>
    </row>
    <row r="350" spans="1:5" ht="12.75">
      <c r="A350" s="8"/>
      <c r="B350" s="8"/>
      <c r="C350" s="8"/>
      <c r="D350" s="8"/>
      <c r="E350" s="8"/>
    </row>
    <row r="351" spans="1:5" ht="12.75">
      <c r="A351" s="8"/>
      <c r="B351" s="8"/>
      <c r="C351" s="8"/>
      <c r="D351" s="8"/>
      <c r="E351" s="8"/>
    </row>
    <row r="352" spans="1:5" ht="12.75">
      <c r="A352" s="8"/>
      <c r="B352" s="8"/>
      <c r="C352" s="8"/>
      <c r="D352" s="8"/>
      <c r="E352" s="8"/>
    </row>
    <row r="353" spans="1:5" ht="12.75">
      <c r="A353" s="8"/>
      <c r="B353" s="8"/>
      <c r="C353" s="8"/>
      <c r="D353" s="8"/>
      <c r="E353" s="8"/>
    </row>
    <row r="354" spans="1:5" ht="12.75">
      <c r="A354" s="8"/>
      <c r="B354" s="8"/>
      <c r="C354" s="8"/>
      <c r="D354" s="8"/>
      <c r="E354" s="8"/>
    </row>
    <row r="355" spans="1:5" ht="12.75">
      <c r="A355" s="8"/>
      <c r="B355" s="8"/>
      <c r="C355" s="8"/>
      <c r="D355" s="8"/>
      <c r="E355" s="8"/>
    </row>
    <row r="356" spans="1:5" ht="12.75">
      <c r="A356" s="8"/>
      <c r="B356" s="8"/>
      <c r="C356" s="8"/>
      <c r="D356" s="8"/>
      <c r="E356" s="8"/>
    </row>
    <row r="357" spans="1:5" ht="12.75">
      <c r="A357" s="8"/>
      <c r="B357" s="8"/>
      <c r="C357" s="8"/>
      <c r="D357" s="8"/>
      <c r="E357" s="8"/>
    </row>
    <row r="358" spans="1:5" ht="12.75">
      <c r="A358" s="8"/>
      <c r="B358" s="8"/>
      <c r="C358" s="8"/>
      <c r="D358" s="8"/>
      <c r="E358" s="8"/>
    </row>
    <row r="359" spans="1:5" ht="12.75">
      <c r="A359" s="8"/>
      <c r="B359" s="8"/>
      <c r="C359" s="8"/>
      <c r="D359" s="8"/>
      <c r="E359" s="8"/>
    </row>
    <row r="360" spans="1:5" ht="12.75">
      <c r="A360" s="8"/>
      <c r="B360" s="8"/>
      <c r="C360" s="8"/>
      <c r="D360" s="8"/>
      <c r="E360" s="8"/>
    </row>
    <row r="361" spans="1:5" ht="12.75">
      <c r="A361" s="8"/>
      <c r="B361" s="8"/>
      <c r="C361" s="8"/>
      <c r="D361" s="8"/>
      <c r="E361" s="8"/>
    </row>
    <row r="362" spans="1:5" ht="12.75">
      <c r="A362" s="8"/>
      <c r="B362" s="8"/>
      <c r="C362" s="8"/>
      <c r="D362" s="8"/>
      <c r="E362" s="8"/>
    </row>
    <row r="363" spans="1:5" ht="12.75">
      <c r="A363" s="8"/>
      <c r="B363" s="8"/>
      <c r="C363" s="8"/>
      <c r="D363" s="8"/>
      <c r="E363" s="8"/>
    </row>
    <row r="364" spans="1:5" ht="12.75">
      <c r="A364" s="8"/>
      <c r="B364" s="8"/>
      <c r="C364" s="8"/>
      <c r="D364" s="8"/>
      <c r="E364" s="8"/>
    </row>
    <row r="365" spans="1:5" ht="12.75">
      <c r="A365" s="8"/>
      <c r="B365" s="8"/>
      <c r="C365" s="8"/>
      <c r="D365" s="8"/>
      <c r="E365" s="8"/>
    </row>
    <row r="366" spans="1:5" ht="12.75">
      <c r="A366" s="8"/>
      <c r="B366" s="8"/>
      <c r="C366" s="8"/>
      <c r="D366" s="8"/>
      <c r="E366" s="8"/>
    </row>
    <row r="367" spans="1:5" ht="12.75">
      <c r="A367" s="8"/>
      <c r="B367" s="8"/>
      <c r="C367" s="8"/>
      <c r="D367" s="8"/>
      <c r="E367" s="8"/>
    </row>
    <row r="368" spans="1:5" ht="12.75">
      <c r="A368" s="8"/>
      <c r="B368" s="8"/>
      <c r="C368" s="8"/>
      <c r="D368" s="8"/>
      <c r="E368" s="8"/>
    </row>
    <row r="369" spans="1:5" ht="12.75">
      <c r="A369" s="8"/>
      <c r="B369" s="8"/>
      <c r="C369" s="8"/>
      <c r="D369" s="8"/>
      <c r="E369" s="8"/>
    </row>
    <row r="370" spans="1:5" ht="12.75">
      <c r="A370" s="8"/>
      <c r="B370" s="8"/>
      <c r="C370" s="8"/>
      <c r="D370" s="8"/>
      <c r="E370" s="8"/>
    </row>
    <row r="371" spans="1:5" ht="12.75">
      <c r="A371" s="8"/>
      <c r="B371" s="8"/>
      <c r="C371" s="8"/>
      <c r="D371" s="8"/>
      <c r="E371" s="8"/>
    </row>
    <row r="372" spans="1:5" ht="12.75">
      <c r="A372" s="8"/>
      <c r="B372" s="8"/>
      <c r="C372" s="8"/>
      <c r="D372" s="8"/>
      <c r="E372" s="8"/>
    </row>
    <row r="373" spans="1:5" ht="12.75">
      <c r="A373" s="8"/>
      <c r="B373" s="8"/>
      <c r="C373" s="8"/>
      <c r="D373" s="8"/>
      <c r="E373" s="8"/>
    </row>
    <row r="374" spans="1:5" ht="12.75">
      <c r="A374" s="8"/>
      <c r="B374" s="8"/>
      <c r="C374" s="8"/>
      <c r="D374" s="8"/>
      <c r="E374" s="8"/>
    </row>
    <row r="375" spans="1:5" ht="12.75">
      <c r="A375" s="8"/>
      <c r="B375" s="8"/>
      <c r="C375" s="8"/>
      <c r="D375" s="8"/>
      <c r="E375" s="8"/>
    </row>
    <row r="376" spans="1:5" ht="12.75">
      <c r="A376" s="8"/>
      <c r="B376" s="8"/>
      <c r="C376" s="8"/>
      <c r="D376" s="8"/>
      <c r="E376" s="8"/>
    </row>
    <row r="377" spans="1:5" ht="12.75">
      <c r="A377" s="8"/>
      <c r="B377" s="8"/>
      <c r="C377" s="8"/>
      <c r="D377" s="8"/>
      <c r="E377" s="8"/>
    </row>
    <row r="378" spans="1:5" ht="12.75">
      <c r="A378" s="8"/>
      <c r="B378" s="8"/>
      <c r="C378" s="8"/>
      <c r="D378" s="8"/>
      <c r="E378" s="8"/>
    </row>
    <row r="379" spans="1:5" ht="12.75">
      <c r="A379" s="8"/>
      <c r="B379" s="8"/>
      <c r="C379" s="8"/>
      <c r="D379" s="8"/>
      <c r="E379" s="8"/>
    </row>
    <row r="380" spans="1:5" ht="12.75">
      <c r="A380" s="8"/>
      <c r="B380" s="8"/>
      <c r="C380" s="8"/>
      <c r="D380" s="8"/>
      <c r="E380" s="8"/>
    </row>
    <row r="381" spans="1:5" ht="12.75">
      <c r="A381" s="8"/>
      <c r="B381" s="8"/>
      <c r="C381" s="8"/>
      <c r="D381" s="8"/>
      <c r="E381" s="8"/>
    </row>
    <row r="382" spans="1:5" ht="12.75">
      <c r="A382" s="8"/>
      <c r="B382" s="8"/>
      <c r="C382" s="8"/>
      <c r="D382" s="8"/>
      <c r="E382" s="8"/>
    </row>
    <row r="383" spans="1:5" ht="12.75">
      <c r="A383" s="8"/>
      <c r="B383" s="8"/>
      <c r="C383" s="8"/>
      <c r="D383" s="8"/>
      <c r="E383" s="8"/>
    </row>
    <row r="384" spans="1:5" ht="12.75">
      <c r="A384" s="8"/>
      <c r="B384" s="8"/>
      <c r="C384" s="8"/>
      <c r="D384" s="8"/>
      <c r="E384" s="8"/>
    </row>
    <row r="385" spans="1:5" ht="12.75">
      <c r="A385" s="8"/>
      <c r="B385" s="8"/>
      <c r="C385" s="8"/>
      <c r="D385" s="8"/>
      <c r="E385" s="8"/>
    </row>
    <row r="386" spans="1:5" ht="12.75">
      <c r="A386" s="8"/>
      <c r="B386" s="8"/>
      <c r="C386" s="8"/>
      <c r="D386" s="8"/>
      <c r="E386" s="8"/>
    </row>
    <row r="387" spans="1:5" ht="12.75">
      <c r="A387" s="8"/>
      <c r="B387" s="8"/>
      <c r="C387" s="8"/>
      <c r="D387" s="8"/>
      <c r="E387" s="8"/>
    </row>
    <row r="388" spans="1:5" ht="12.75">
      <c r="A388" s="8"/>
      <c r="B388" s="8"/>
      <c r="C388" s="8"/>
      <c r="D388" s="8"/>
      <c r="E388" s="8"/>
    </row>
    <row r="389" spans="1:5" ht="12.75">
      <c r="A389" s="8"/>
      <c r="B389" s="8"/>
      <c r="C389" s="8"/>
      <c r="D389" s="8"/>
      <c r="E389" s="8"/>
    </row>
    <row r="390" spans="1:5" ht="12.75">
      <c r="A390" s="8"/>
      <c r="B390" s="8"/>
      <c r="C390" s="8"/>
      <c r="D390" s="8"/>
      <c r="E390" s="8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8"/>
      <c r="D394" s="8"/>
      <c r="E394" s="8"/>
    </row>
    <row r="395" spans="1:5" ht="12.75">
      <c r="A395" s="8"/>
      <c r="B395" s="8"/>
      <c r="C395" s="8"/>
      <c r="D395" s="8"/>
      <c r="E395" s="8"/>
    </row>
    <row r="396" spans="1:5" ht="12.75">
      <c r="A396" s="8"/>
      <c r="B396" s="8"/>
      <c r="C396" s="8"/>
      <c r="D396" s="8"/>
      <c r="E396" s="8"/>
    </row>
    <row r="397" spans="1:5" ht="12.75">
      <c r="A397" s="8"/>
      <c r="B397" s="8"/>
      <c r="C397" s="8"/>
      <c r="D397" s="8"/>
      <c r="E397" s="8"/>
    </row>
    <row r="398" spans="1:5" ht="12.75">
      <c r="A398" s="8"/>
      <c r="B398" s="8"/>
      <c r="C398" s="8"/>
      <c r="D398" s="8"/>
      <c r="E398" s="8"/>
    </row>
    <row r="399" spans="1:5" ht="12.75">
      <c r="A399" s="8"/>
      <c r="B399" s="8"/>
      <c r="C399" s="8"/>
      <c r="D399" s="8"/>
      <c r="E399" s="8"/>
    </row>
    <row r="400" spans="1:5" ht="12.75">
      <c r="A400" s="8"/>
      <c r="B400" s="8"/>
      <c r="C400" s="8"/>
      <c r="D400" s="8"/>
      <c r="E400" s="8"/>
    </row>
    <row r="401" spans="1:5" ht="12.75">
      <c r="A401" s="8"/>
      <c r="B401" s="8"/>
      <c r="C401" s="8"/>
      <c r="D401" s="8"/>
      <c r="E401" s="8"/>
    </row>
    <row r="402" spans="1:5" ht="12.75">
      <c r="A402" s="8"/>
      <c r="B402" s="8"/>
      <c r="C402" s="8"/>
      <c r="D402" s="8"/>
      <c r="E402" s="8"/>
    </row>
    <row r="403" spans="1:5" ht="12.75">
      <c r="A403" s="8"/>
      <c r="B403" s="8"/>
      <c r="C403" s="8"/>
      <c r="D403" s="8"/>
      <c r="E403" s="8"/>
    </row>
    <row r="404" spans="1:5" ht="12.75">
      <c r="A404" s="8"/>
      <c r="B404" s="8"/>
      <c r="C404" s="8"/>
      <c r="D404" s="8"/>
      <c r="E404" s="8"/>
    </row>
    <row r="405" spans="1:5" ht="12.75">
      <c r="A405" s="8"/>
      <c r="B405" s="8"/>
      <c r="C405" s="8"/>
      <c r="D405" s="8"/>
      <c r="E405" s="8"/>
    </row>
    <row r="406" spans="1:5" ht="12.75">
      <c r="A406" s="8"/>
      <c r="B406" s="8"/>
      <c r="C406" s="8"/>
      <c r="D406" s="8"/>
      <c r="E406" s="8"/>
    </row>
    <row r="407" spans="1:5" ht="12.75">
      <c r="A407" s="8"/>
      <c r="B407" s="8"/>
      <c r="C407" s="8"/>
      <c r="D407" s="8"/>
      <c r="E407" s="8"/>
    </row>
    <row r="408" spans="1:5" ht="12.75">
      <c r="A408" s="8"/>
      <c r="B408" s="8"/>
      <c r="C408" s="8"/>
      <c r="D408" s="8"/>
      <c r="E408" s="8"/>
    </row>
    <row r="409" spans="1:5" ht="12.75">
      <c r="A409" s="8"/>
      <c r="B409" s="8"/>
      <c r="C409" s="8"/>
      <c r="D409" s="8"/>
      <c r="E409" s="8"/>
    </row>
    <row r="410" spans="1:5" ht="12.75">
      <c r="A410" s="8"/>
      <c r="B410" s="8"/>
      <c r="C410" s="8"/>
      <c r="D410" s="8"/>
      <c r="E410" s="8"/>
    </row>
    <row r="411" spans="1:5" ht="12.75">
      <c r="A411" s="8"/>
      <c r="B411" s="8"/>
      <c r="C411" s="8"/>
      <c r="D411" s="8"/>
      <c r="E411" s="8"/>
    </row>
    <row r="412" spans="1:5" ht="12.75">
      <c r="A412" s="8"/>
      <c r="B412" s="8"/>
      <c r="C412" s="8"/>
      <c r="D412" s="8"/>
      <c r="E412" s="8"/>
    </row>
    <row r="413" spans="1:5" ht="12.75">
      <c r="A413" s="8"/>
      <c r="B413" s="8"/>
      <c r="C413" s="8"/>
      <c r="D413" s="8"/>
      <c r="E413" s="8"/>
    </row>
    <row r="414" spans="1:5" ht="12.75">
      <c r="A414" s="8"/>
      <c r="B414" s="8"/>
      <c r="C414" s="8"/>
      <c r="D414" s="8"/>
      <c r="E414" s="8"/>
    </row>
    <row r="415" spans="1:5" ht="12.75">
      <c r="A415" s="8"/>
      <c r="B415" s="8"/>
      <c r="C415" s="8"/>
      <c r="D415" s="8"/>
      <c r="E415" s="8"/>
    </row>
    <row r="416" spans="1:5" ht="12.75">
      <c r="A416" s="8"/>
      <c r="B416" s="8"/>
      <c r="C416" s="8"/>
      <c r="D416" s="8"/>
      <c r="E416" s="8"/>
    </row>
    <row r="417" spans="1:5" ht="12.75">
      <c r="A417" s="8"/>
      <c r="B417" s="8"/>
      <c r="C417" s="8"/>
      <c r="D417" s="8"/>
      <c r="E417" s="8"/>
    </row>
    <row r="418" spans="1:5" ht="12.75">
      <c r="A418" s="8"/>
      <c r="B418" s="8"/>
      <c r="C418" s="8"/>
      <c r="D418" s="8"/>
      <c r="E418" s="8"/>
    </row>
    <row r="419" spans="1:5" ht="12.75">
      <c r="A419" s="8"/>
      <c r="B419" s="8"/>
      <c r="C419" s="8"/>
      <c r="D419" s="8"/>
      <c r="E419" s="8"/>
    </row>
    <row r="420" spans="1:5" ht="12.75">
      <c r="A420" s="8"/>
      <c r="B420" s="8"/>
      <c r="C420" s="8"/>
      <c r="D420" s="8"/>
      <c r="E420" s="8"/>
    </row>
    <row r="421" spans="1:5" ht="12.75">
      <c r="A421" s="8"/>
      <c r="B421" s="8"/>
      <c r="C421" s="8"/>
      <c r="D421" s="8"/>
      <c r="E421" s="8"/>
    </row>
    <row r="422" spans="1:5" ht="12.75">
      <c r="A422" s="8"/>
      <c r="B422" s="8"/>
      <c r="C422" s="8"/>
      <c r="D422" s="8"/>
      <c r="E422" s="8"/>
    </row>
    <row r="423" spans="1:5" ht="12.75">
      <c r="A423" s="8"/>
      <c r="B423" s="8"/>
      <c r="C423" s="8"/>
      <c r="D423" s="8"/>
      <c r="E423" s="8"/>
    </row>
    <row r="424" spans="1:5" ht="12.75">
      <c r="A424" s="8"/>
      <c r="B424" s="8"/>
      <c r="C424" s="8"/>
      <c r="D424" s="8"/>
      <c r="E424" s="8"/>
    </row>
    <row r="425" spans="1:5" ht="12.75">
      <c r="A425" s="8"/>
      <c r="B425" s="8"/>
      <c r="C425" s="8"/>
      <c r="D425" s="8"/>
      <c r="E425" s="8"/>
    </row>
    <row r="426" spans="1:5" ht="12.75">
      <c r="A426" s="8"/>
      <c r="B426" s="8"/>
      <c r="C426" s="8"/>
      <c r="D426" s="8"/>
      <c r="E426" s="8"/>
    </row>
    <row r="427" spans="1:5" ht="12.75">
      <c r="A427" s="8"/>
      <c r="B427" s="8"/>
      <c r="C427" s="8"/>
      <c r="D427" s="8"/>
      <c r="E427" s="8"/>
    </row>
    <row r="428" spans="1:5" ht="12.75">
      <c r="A428" s="8"/>
      <c r="B428" s="8"/>
      <c r="C428" s="8"/>
      <c r="D428" s="8"/>
      <c r="E428" s="8"/>
    </row>
    <row r="429" spans="1:5" ht="12.75">
      <c r="A429" s="8"/>
      <c r="B429" s="8"/>
      <c r="C429" s="8"/>
      <c r="D429" s="8"/>
      <c r="E429" s="8"/>
    </row>
    <row r="430" spans="1:5" ht="12.75">
      <c r="A430" s="8"/>
      <c r="B430" s="8"/>
      <c r="C430" s="8"/>
      <c r="D430" s="8"/>
      <c r="E430" s="8"/>
    </row>
    <row r="431" spans="1:5" ht="12.75">
      <c r="A431" s="8"/>
      <c r="B431" s="8"/>
      <c r="C431" s="8"/>
      <c r="D431" s="8"/>
      <c r="E431" s="8"/>
    </row>
    <row r="432" spans="1:5" ht="12.75">
      <c r="A432" s="8"/>
      <c r="B432" s="8"/>
      <c r="C432" s="8"/>
      <c r="D432" s="8"/>
      <c r="E432" s="8"/>
    </row>
    <row r="433" spans="1:5" ht="12.75">
      <c r="A433" s="8"/>
      <c r="B433" s="8"/>
      <c r="C433" s="8"/>
      <c r="D433" s="8"/>
      <c r="E433" s="8"/>
    </row>
    <row r="434" spans="1:5" ht="12.75">
      <c r="A434" s="8"/>
      <c r="B434" s="8"/>
      <c r="C434" s="8"/>
      <c r="D434" s="8"/>
      <c r="E434" s="8"/>
    </row>
    <row r="435" spans="1:5" ht="12.75">
      <c r="A435" s="8"/>
      <c r="B435" s="8"/>
      <c r="C435" s="8"/>
      <c r="D435" s="8"/>
      <c r="E435" s="8"/>
    </row>
    <row r="436" spans="1:5" ht="12.75">
      <c r="A436" s="8"/>
      <c r="B436" s="8"/>
      <c r="C436" s="8"/>
      <c r="D436" s="8"/>
      <c r="E436" s="8"/>
    </row>
    <row r="437" spans="1:5" ht="12.75">
      <c r="A437" s="8"/>
      <c r="B437" s="8"/>
      <c r="C437" s="8"/>
      <c r="D437" s="8"/>
      <c r="E437" s="8"/>
    </row>
    <row r="438" spans="1:5" ht="12.75">
      <c r="A438" s="8"/>
      <c r="B438" s="8"/>
      <c r="C438" s="8"/>
      <c r="D438" s="8"/>
      <c r="E438" s="8"/>
    </row>
    <row r="439" spans="1:5" ht="12.75">
      <c r="A439" s="8"/>
      <c r="B439" s="8"/>
      <c r="C439" s="8"/>
      <c r="D439" s="8"/>
      <c r="E439" s="8"/>
    </row>
    <row r="440" spans="1:5" ht="12.75">
      <c r="A440" s="8"/>
      <c r="B440" s="8"/>
      <c r="C440" s="8"/>
      <c r="D440" s="8"/>
      <c r="E440" s="8"/>
    </row>
    <row r="441" spans="1:5" ht="12.75">
      <c r="A441" s="8"/>
      <c r="B441" s="8"/>
      <c r="C441" s="8"/>
      <c r="D441" s="8"/>
      <c r="E441" s="8"/>
    </row>
    <row r="442" spans="1:5" ht="12.75">
      <c r="A442" s="8"/>
      <c r="B442" s="8"/>
      <c r="C442" s="8"/>
      <c r="D442" s="8"/>
      <c r="E442" s="8"/>
    </row>
    <row r="443" spans="1:5" ht="12.75">
      <c r="A443" s="8"/>
      <c r="B443" s="8"/>
      <c r="C443" s="8"/>
      <c r="D443" s="8"/>
      <c r="E443" s="8"/>
    </row>
    <row r="444" spans="1:5" ht="12.75">
      <c r="A444" s="8"/>
      <c r="B444" s="8"/>
      <c r="C444" s="8"/>
      <c r="D444" s="8"/>
      <c r="E444" s="8"/>
    </row>
    <row r="445" spans="1:5" ht="12.75">
      <c r="A445" s="8"/>
      <c r="B445" s="8"/>
      <c r="C445" s="8"/>
      <c r="D445" s="8"/>
      <c r="E445" s="8"/>
    </row>
    <row r="446" spans="1:5" ht="12.75">
      <c r="A446" s="8"/>
      <c r="B446" s="8"/>
      <c r="C446" s="8"/>
      <c r="D446" s="8"/>
      <c r="E446" s="8"/>
    </row>
    <row r="447" spans="1:5" ht="12.75">
      <c r="A447" s="8"/>
      <c r="B447" s="8"/>
      <c r="C447" s="8"/>
      <c r="D447" s="8"/>
      <c r="E447" s="8"/>
    </row>
    <row r="448" spans="1:5" ht="12.75">
      <c r="A448" s="8"/>
      <c r="B448" s="8"/>
      <c r="C448" s="8"/>
      <c r="D448" s="8"/>
      <c r="E448" s="8"/>
    </row>
    <row r="449" spans="1:5" ht="12.75">
      <c r="A449" s="8"/>
      <c r="B449" s="8"/>
      <c r="C449" s="8"/>
      <c r="D449" s="8"/>
      <c r="E449" s="8"/>
    </row>
    <row r="450" spans="1:5" ht="12.75">
      <c r="A450" s="8"/>
      <c r="B450" s="8"/>
      <c r="C450" s="8"/>
      <c r="D450" s="8"/>
      <c r="E450" s="8"/>
    </row>
    <row r="451" spans="1:5" ht="12.75">
      <c r="A451" s="8"/>
      <c r="B451" s="8"/>
      <c r="C451" s="8"/>
      <c r="D451" s="8"/>
      <c r="E451" s="8"/>
    </row>
    <row r="452" spans="1:5" ht="12.75">
      <c r="A452" s="8"/>
      <c r="B452" s="8"/>
      <c r="C452" s="8"/>
      <c r="D452" s="8"/>
      <c r="E452" s="8"/>
    </row>
    <row r="453" spans="1:5" ht="12.75">
      <c r="A453" s="8"/>
      <c r="B453" s="8"/>
      <c r="C453" s="8"/>
      <c r="D453" s="8"/>
      <c r="E453" s="8"/>
    </row>
    <row r="454" spans="1:5" ht="12.75">
      <c r="A454" s="8"/>
      <c r="B454" s="8"/>
      <c r="C454" s="8"/>
      <c r="D454" s="8"/>
      <c r="E454" s="8"/>
    </row>
    <row r="455" spans="1:5" ht="12.75">
      <c r="A455" s="8"/>
      <c r="B455" s="8"/>
      <c r="C455" s="8"/>
      <c r="D455" s="8"/>
      <c r="E455" s="8"/>
    </row>
    <row r="456" spans="1:5" ht="12.75">
      <c r="A456" s="8"/>
      <c r="B456" s="8"/>
      <c r="C456" s="8"/>
      <c r="D456" s="8"/>
      <c r="E456" s="8"/>
    </row>
    <row r="457" spans="1:5" ht="12.75">
      <c r="A457" s="8"/>
      <c r="B457" s="8"/>
      <c r="C457" s="8"/>
      <c r="D457" s="8"/>
      <c r="E457" s="8"/>
    </row>
    <row r="458" spans="1:5" ht="12.75">
      <c r="A458" s="8"/>
      <c r="B458" s="8"/>
      <c r="C458" s="8"/>
      <c r="D458" s="8"/>
      <c r="E458" s="8"/>
    </row>
    <row r="459" spans="1:5" ht="12.75">
      <c r="A459" s="8"/>
      <c r="B459" s="8"/>
      <c r="C459" s="8"/>
      <c r="D459" s="8"/>
      <c r="E459" s="8"/>
    </row>
    <row r="460" spans="1:5" ht="12.75">
      <c r="A460" s="8"/>
      <c r="B460" s="8"/>
      <c r="C460" s="8"/>
      <c r="D460" s="8"/>
      <c r="E460" s="8"/>
    </row>
    <row r="461" spans="1:5" ht="12.75">
      <c r="A461" s="8"/>
      <c r="B461" s="8"/>
      <c r="C461" s="8"/>
      <c r="D461" s="8"/>
      <c r="E461" s="8"/>
    </row>
    <row r="462" spans="1:5" ht="12.75">
      <c r="A462" s="8"/>
      <c r="B462" s="8"/>
      <c r="C462" s="8"/>
      <c r="D462" s="8"/>
      <c r="E462" s="8"/>
    </row>
    <row r="463" spans="1:5" ht="12.75">
      <c r="A463" s="8"/>
      <c r="B463" s="8"/>
      <c r="C463" s="8"/>
      <c r="D463" s="8"/>
      <c r="E463" s="8"/>
    </row>
    <row r="464" spans="1:5" ht="12.75">
      <c r="A464" s="8"/>
      <c r="B464" s="8"/>
      <c r="C464" s="8"/>
      <c r="D464" s="8"/>
      <c r="E464" s="8"/>
    </row>
    <row r="465" spans="1:5" ht="12.75">
      <c r="A465" s="8"/>
      <c r="B465" s="8"/>
      <c r="C465" s="8"/>
      <c r="D465" s="8"/>
      <c r="E465" s="8"/>
    </row>
    <row r="466" spans="1:5" ht="12.75">
      <c r="A466" s="8"/>
      <c r="B466" s="8"/>
      <c r="C466" s="8"/>
      <c r="D466" s="8"/>
      <c r="E466" s="8"/>
    </row>
    <row r="467" spans="1:5" ht="12.75">
      <c r="A467" s="8"/>
      <c r="B467" s="8"/>
      <c r="C467" s="8"/>
      <c r="D467" s="8"/>
      <c r="E467" s="8"/>
    </row>
    <row r="468" spans="1:5" ht="12.75">
      <c r="A468" s="8"/>
      <c r="B468" s="8"/>
      <c r="C468" s="8"/>
      <c r="D468" s="8"/>
      <c r="E468" s="8"/>
    </row>
    <row r="469" spans="1:5" ht="12.75">
      <c r="A469" s="8"/>
      <c r="B469" s="8"/>
      <c r="C469" s="8"/>
      <c r="D469" s="8"/>
      <c r="E469" s="8"/>
    </row>
    <row r="470" spans="1:5" ht="12.75">
      <c r="A470" s="8"/>
      <c r="B470" s="8"/>
      <c r="C470" s="8"/>
      <c r="D470" s="8"/>
      <c r="E470" s="8"/>
    </row>
    <row r="471" spans="1:5" ht="12.75">
      <c r="A471" s="8"/>
      <c r="B471" s="8"/>
      <c r="C471" s="8"/>
      <c r="D471" s="8"/>
      <c r="E471" s="8"/>
    </row>
    <row r="472" spans="1:5" ht="12.75">
      <c r="A472" s="8"/>
      <c r="B472" s="8"/>
      <c r="C472" s="8"/>
      <c r="D472" s="8"/>
      <c r="E472" s="8"/>
    </row>
    <row r="473" spans="1:5" ht="12.75">
      <c r="A473" s="8"/>
      <c r="B473" s="8"/>
      <c r="C473" s="8"/>
      <c r="D473" s="8"/>
      <c r="E473" s="8"/>
    </row>
    <row r="474" spans="1:5" ht="12.75">
      <c r="A474" s="8"/>
      <c r="B474" s="8"/>
      <c r="C474" s="8"/>
      <c r="D474" s="8"/>
      <c r="E474" s="8"/>
    </row>
    <row r="475" spans="1:5" ht="12.75">
      <c r="A475" s="8"/>
      <c r="B475" s="8"/>
      <c r="C475" s="8"/>
      <c r="D475" s="8"/>
      <c r="E475" s="8"/>
    </row>
    <row r="476" spans="1:5" ht="12.75">
      <c r="A476" s="8"/>
      <c r="B476" s="8"/>
      <c r="C476" s="8"/>
      <c r="D476" s="8"/>
      <c r="E476" s="8"/>
    </row>
    <row r="477" spans="1:5" ht="12.75">
      <c r="A477" s="8"/>
      <c r="B477" s="8"/>
      <c r="C477" s="8"/>
      <c r="D477" s="8"/>
      <c r="E477" s="8"/>
    </row>
    <row r="478" spans="1:5" ht="12.75">
      <c r="A478" s="8"/>
      <c r="B478" s="8"/>
      <c r="C478" s="8"/>
      <c r="D478" s="8"/>
      <c r="E478" s="8"/>
    </row>
    <row r="479" spans="1:5" ht="12.75">
      <c r="A479" s="8"/>
      <c r="B479" s="8"/>
      <c r="C479" s="8"/>
      <c r="D479" s="8"/>
      <c r="E479" s="8"/>
    </row>
    <row r="480" spans="1:5" ht="12.75">
      <c r="A480" s="8"/>
      <c r="B480" s="8"/>
      <c r="C480" s="8"/>
      <c r="D480" s="8"/>
      <c r="E480" s="8"/>
    </row>
    <row r="481" spans="1:5" ht="12.75">
      <c r="A481" s="8"/>
      <c r="B481" s="8"/>
      <c r="C481" s="8"/>
      <c r="D481" s="8"/>
      <c r="E481" s="8"/>
    </row>
    <row r="482" spans="1:5" ht="12.75">
      <c r="A482" s="8"/>
      <c r="B482" s="8"/>
      <c r="C482" s="8"/>
      <c r="D482" s="8"/>
      <c r="E482" s="8"/>
    </row>
    <row r="483" spans="1:5" ht="12.75">
      <c r="A483" s="8"/>
      <c r="B483" s="8"/>
      <c r="C483" s="8"/>
      <c r="D483" s="8"/>
      <c r="E483" s="8"/>
    </row>
    <row r="484" spans="1:5" ht="12.75">
      <c r="A484" s="8"/>
      <c r="B484" s="8"/>
      <c r="C484" s="8"/>
      <c r="D484" s="8"/>
      <c r="E484" s="8"/>
    </row>
    <row r="485" spans="1:5" ht="12.75">
      <c r="A485" s="8"/>
      <c r="B485" s="8"/>
      <c r="C485" s="8"/>
      <c r="D485" s="8"/>
      <c r="E485" s="8"/>
    </row>
    <row r="486" spans="1:5" ht="12.75">
      <c r="A486" s="8"/>
      <c r="B486" s="8"/>
      <c r="C486" s="8"/>
      <c r="D486" s="8"/>
      <c r="E486" s="8"/>
    </row>
    <row r="487" spans="1:5" ht="12.75">
      <c r="A487" s="8"/>
      <c r="B487" s="8"/>
      <c r="C487" s="8"/>
      <c r="D487" s="8"/>
      <c r="E487" s="8"/>
    </row>
    <row r="488" spans="1:5" ht="12.75">
      <c r="A488" s="8"/>
      <c r="B488" s="8"/>
      <c r="C488" s="8"/>
      <c r="D488" s="8"/>
      <c r="E488" s="8"/>
    </row>
    <row r="489" spans="1:5" ht="12.75">
      <c r="A489" s="8"/>
      <c r="B489" s="8"/>
      <c r="C489" s="8"/>
      <c r="D489" s="8"/>
      <c r="E489" s="8"/>
    </row>
    <row r="490" spans="1:5" ht="12.75">
      <c r="A490" s="8"/>
      <c r="B490" s="8"/>
      <c r="C490" s="8"/>
      <c r="D490" s="8"/>
      <c r="E490" s="8"/>
    </row>
    <row r="491" spans="1:5" ht="12.75">
      <c r="A491" s="8"/>
      <c r="B491" s="8"/>
      <c r="C491" s="8"/>
      <c r="D491" s="8"/>
      <c r="E491" s="8"/>
    </row>
    <row r="492" spans="1:5" ht="12.75">
      <c r="A492" s="8"/>
      <c r="B492" s="8"/>
      <c r="C492" s="8"/>
      <c r="D492" s="8"/>
      <c r="E492" s="8"/>
    </row>
    <row r="493" spans="1:5" ht="12.75">
      <c r="A493" s="8"/>
      <c r="B493" s="8"/>
      <c r="C493" s="8"/>
      <c r="D493" s="8"/>
      <c r="E493" s="8"/>
    </row>
    <row r="494" spans="1:5" ht="12.75">
      <c r="A494" s="8"/>
      <c r="B494" s="8"/>
      <c r="C494" s="8"/>
      <c r="D494" s="8"/>
      <c r="E494" s="8"/>
    </row>
    <row r="495" spans="1:5" ht="12.75">
      <c r="A495" s="8"/>
      <c r="B495" s="8"/>
      <c r="C495" s="8"/>
      <c r="D495" s="8"/>
      <c r="E495" s="8"/>
    </row>
    <row r="496" spans="1:5" ht="12.75">
      <c r="A496" s="8"/>
      <c r="B496" s="8"/>
      <c r="C496" s="8"/>
      <c r="D496" s="8"/>
      <c r="E496" s="8"/>
    </row>
    <row r="497" spans="1:5" ht="12.75">
      <c r="A497" s="8"/>
      <c r="B497" s="8"/>
      <c r="C497" s="8"/>
      <c r="D497" s="8"/>
      <c r="E497" s="8"/>
    </row>
    <row r="498" spans="1:5" ht="12.75">
      <c r="A498" s="8"/>
      <c r="B498" s="8"/>
      <c r="C498" s="8"/>
      <c r="D498" s="8"/>
      <c r="E498" s="8"/>
    </row>
    <row r="499" spans="1:5" ht="12.75">
      <c r="A499" s="8"/>
      <c r="B499" s="8"/>
      <c r="C499" s="8"/>
      <c r="D499" s="8"/>
      <c r="E499" s="8"/>
    </row>
    <row r="500" spans="1:5" ht="12.75">
      <c r="A500" s="8"/>
      <c r="B500" s="8"/>
      <c r="C500" s="8"/>
      <c r="D500" s="8"/>
      <c r="E500" s="8"/>
    </row>
    <row r="501" spans="1:5" ht="12.75">
      <c r="A501" s="8"/>
      <c r="B501" s="8"/>
      <c r="C501" s="8"/>
      <c r="D501" s="8"/>
      <c r="E501" s="8"/>
    </row>
    <row r="502" spans="1:5" ht="12.75">
      <c r="A502" s="8"/>
      <c r="B502" s="8"/>
      <c r="C502" s="8"/>
      <c r="D502" s="8"/>
      <c r="E502" s="8"/>
    </row>
    <row r="503" spans="1:5" ht="12.75">
      <c r="A503" s="8"/>
      <c r="B503" s="8"/>
      <c r="C503" s="8"/>
      <c r="D503" s="8"/>
      <c r="E503" s="8"/>
    </row>
    <row r="504" spans="1:5" ht="12.75">
      <c r="A504" s="8"/>
      <c r="B504" s="8"/>
      <c r="C504" s="8"/>
      <c r="D504" s="8"/>
      <c r="E504" s="8"/>
    </row>
    <row r="505" spans="1:5" ht="12.75">
      <c r="A505" s="8"/>
      <c r="B505" s="8"/>
      <c r="C505" s="8"/>
      <c r="D505" s="8"/>
      <c r="E505" s="8"/>
    </row>
    <row r="506" spans="1:5" ht="12.75">
      <c r="A506" s="8"/>
      <c r="B506" s="8"/>
      <c r="C506" s="8"/>
      <c r="D506" s="8"/>
      <c r="E506" s="8"/>
    </row>
    <row r="507" spans="1:5" ht="12.75">
      <c r="A507" s="8"/>
      <c r="B507" s="8"/>
      <c r="C507" s="8"/>
      <c r="D507" s="8"/>
      <c r="E507" s="8"/>
    </row>
    <row r="508" spans="1:5" ht="12.75">
      <c r="A508" s="8"/>
      <c r="B508" s="8"/>
      <c r="C508" s="8"/>
      <c r="D508" s="8"/>
      <c r="E508" s="8"/>
    </row>
    <row r="509" spans="1:5" ht="12.75">
      <c r="A509" s="8"/>
      <c r="B509" s="8"/>
      <c r="C509" s="8"/>
      <c r="D509" s="8"/>
      <c r="E509" s="8"/>
    </row>
    <row r="510" spans="1:5" ht="12.75">
      <c r="A510" s="8"/>
      <c r="B510" s="8"/>
      <c r="C510" s="8"/>
      <c r="D510" s="8"/>
      <c r="E510" s="8"/>
    </row>
    <row r="511" spans="1:5" ht="12.75">
      <c r="A511" s="8"/>
      <c r="B511" s="8"/>
      <c r="C511" s="8"/>
      <c r="D511" s="8"/>
      <c r="E511" s="8"/>
    </row>
    <row r="512" spans="1:5" ht="12.75">
      <c r="A512" s="8"/>
      <c r="B512" s="8"/>
      <c r="C512" s="8"/>
      <c r="D512" s="8"/>
      <c r="E512" s="8"/>
    </row>
    <row r="513" spans="1:5" ht="12.75">
      <c r="A513" s="8"/>
      <c r="B513" s="8"/>
      <c r="C513" s="8"/>
      <c r="D513" s="8"/>
      <c r="E513" s="8"/>
    </row>
    <row r="514" spans="1:5" ht="12.75">
      <c r="A514" s="8"/>
      <c r="B514" s="8"/>
      <c r="C514" s="8"/>
      <c r="D514" s="8"/>
      <c r="E514" s="8"/>
    </row>
    <row r="515" spans="1:5" ht="12.75">
      <c r="A515" s="8"/>
      <c r="B515" s="8"/>
      <c r="C515" s="8"/>
      <c r="D515" s="8"/>
      <c r="E515" s="8"/>
    </row>
    <row r="516" spans="1:5" ht="12.75">
      <c r="A516" s="8"/>
      <c r="B516" s="8"/>
      <c r="C516" s="8"/>
      <c r="D516" s="8"/>
      <c r="E516" s="8"/>
    </row>
    <row r="517" spans="1:5" ht="12.75">
      <c r="A517" s="8"/>
      <c r="B517" s="8"/>
      <c r="C517" s="8"/>
      <c r="D517" s="8"/>
      <c r="E517" s="8"/>
    </row>
    <row r="518" spans="1:5" ht="12.75">
      <c r="A518" s="8"/>
      <c r="B518" s="8"/>
      <c r="C518" s="8"/>
      <c r="D518" s="8"/>
      <c r="E518" s="8"/>
    </row>
    <row r="519" spans="1:5" ht="12.75">
      <c r="A519" s="8"/>
      <c r="B519" s="8"/>
      <c r="C519" s="8"/>
      <c r="D519" s="8"/>
      <c r="E519" s="8"/>
    </row>
    <row r="520" spans="1:5" ht="12.75">
      <c r="A520" s="8"/>
      <c r="B520" s="8"/>
      <c r="C520" s="8"/>
      <c r="D520" s="8"/>
      <c r="E520" s="8"/>
    </row>
    <row r="521" spans="1:5" ht="12.75">
      <c r="A521" s="8"/>
      <c r="B521" s="8"/>
      <c r="C521" s="8"/>
      <c r="D521" s="8"/>
      <c r="E521" s="8"/>
    </row>
    <row r="522" spans="1:5" ht="12.75">
      <c r="A522" s="8"/>
      <c r="B522" s="8"/>
      <c r="C522" s="8"/>
      <c r="D522" s="8"/>
      <c r="E522" s="8"/>
    </row>
    <row r="523" spans="1:5" ht="12.75">
      <c r="A523" s="8"/>
      <c r="B523" s="8"/>
      <c r="C523" s="8"/>
      <c r="D523" s="8"/>
      <c r="E523" s="8"/>
    </row>
    <row r="524" spans="1:5" ht="12.75">
      <c r="A524" s="8"/>
      <c r="B524" s="8"/>
      <c r="C524" s="8"/>
      <c r="D524" s="8"/>
      <c r="E524" s="8"/>
    </row>
    <row r="525" spans="1:5" ht="12.75">
      <c r="A525" s="8"/>
      <c r="B525" s="8"/>
      <c r="C525" s="8"/>
      <c r="D525" s="8"/>
      <c r="E525" s="8"/>
    </row>
    <row r="526" spans="1:5" ht="12.75">
      <c r="A526" s="8"/>
      <c r="B526" s="8"/>
      <c r="C526" s="8"/>
      <c r="D526" s="8"/>
      <c r="E526" s="8"/>
    </row>
    <row r="527" spans="1:5" ht="12.75">
      <c r="A527" s="8"/>
      <c r="B527" s="8"/>
      <c r="C527" s="8"/>
      <c r="D527" s="8"/>
      <c r="E527" s="8"/>
    </row>
    <row r="528" spans="1:5" ht="12.75">
      <c r="A528" s="8"/>
      <c r="B528" s="8"/>
      <c r="C528" s="8"/>
      <c r="D528" s="8"/>
      <c r="E528" s="8"/>
    </row>
    <row r="529" spans="1:5" ht="12.75">
      <c r="A529" s="8"/>
      <c r="B529" s="8"/>
      <c r="C529" s="8"/>
      <c r="D529" s="8"/>
      <c r="E529" s="8"/>
    </row>
    <row r="530" spans="1:5" ht="12.75">
      <c r="A530" s="8"/>
      <c r="B530" s="8"/>
      <c r="C530" s="8"/>
      <c r="D530" s="8"/>
      <c r="E530" s="8"/>
    </row>
    <row r="531" spans="1:5" ht="12.75">
      <c r="A531" s="8"/>
      <c r="B531" s="8"/>
      <c r="C531" s="8"/>
      <c r="D531" s="8"/>
      <c r="E531" s="8"/>
    </row>
    <row r="532" spans="1:5" ht="12.75">
      <c r="A532" s="8"/>
      <c r="B532" s="8"/>
      <c r="C532" s="8"/>
      <c r="D532" s="8"/>
      <c r="E532" s="8"/>
    </row>
    <row r="533" spans="1:5" ht="12.75">
      <c r="A533" s="8"/>
      <c r="B533" s="8"/>
      <c r="C533" s="8"/>
      <c r="D533" s="8"/>
      <c r="E533" s="8"/>
    </row>
    <row r="534" spans="1:5" ht="12.75">
      <c r="A534" s="8"/>
      <c r="B534" s="8"/>
      <c r="C534" s="8"/>
      <c r="D534" s="8"/>
      <c r="E534" s="8"/>
    </row>
    <row r="535" spans="1:5" ht="12.75">
      <c r="A535" s="8"/>
      <c r="B535" s="8"/>
      <c r="C535" s="8"/>
      <c r="D535" s="8"/>
      <c r="E535" s="8"/>
    </row>
    <row r="536" spans="1:5" ht="12.75">
      <c r="A536" s="8"/>
      <c r="B536" s="8"/>
      <c r="C536" s="8"/>
      <c r="D536" s="8"/>
      <c r="E536" s="8"/>
    </row>
    <row r="537" spans="1:5" ht="12.75">
      <c r="A537" s="8"/>
      <c r="B537" s="8"/>
      <c r="C537" s="8"/>
      <c r="D537" s="8"/>
      <c r="E537" s="8"/>
    </row>
    <row r="538" spans="1:5" ht="12.75">
      <c r="A538" s="8"/>
      <c r="B538" s="8"/>
      <c r="C538" s="8"/>
      <c r="D538" s="8"/>
      <c r="E538" s="8"/>
    </row>
    <row r="539" spans="1:5" ht="12.75">
      <c r="A539" s="8"/>
      <c r="B539" s="8"/>
      <c r="C539" s="8"/>
      <c r="D539" s="8"/>
      <c r="E539" s="8"/>
    </row>
    <row r="540" spans="1:5" ht="12.75">
      <c r="A540" s="8"/>
      <c r="B540" s="8"/>
      <c r="C540" s="8"/>
      <c r="D540" s="8"/>
      <c r="E540" s="8"/>
    </row>
    <row r="541" spans="1:5" ht="12.75">
      <c r="A541" s="8"/>
      <c r="B541" s="8"/>
      <c r="C541" s="8"/>
      <c r="D541" s="8"/>
      <c r="E541" s="8"/>
    </row>
    <row r="542" spans="1:5" ht="12.75">
      <c r="A542" s="8"/>
      <c r="B542" s="8"/>
      <c r="C542" s="8"/>
      <c r="D542" s="8"/>
      <c r="E542" s="8"/>
    </row>
    <row r="543" spans="1:5" ht="12.75">
      <c r="A543" s="8"/>
      <c r="B543" s="8"/>
      <c r="C543" s="8"/>
      <c r="D543" s="8"/>
      <c r="E543" s="8"/>
    </row>
    <row r="544" spans="1:5" ht="12.75">
      <c r="A544" s="8"/>
      <c r="B544" s="8"/>
      <c r="C544" s="8"/>
      <c r="D544" s="8"/>
      <c r="E544" s="8"/>
    </row>
    <row r="545" spans="1:5" ht="12.75">
      <c r="A545" s="8"/>
      <c r="B545" s="8"/>
      <c r="C545" s="8"/>
      <c r="D545" s="8"/>
      <c r="E545" s="8"/>
    </row>
    <row r="546" spans="1:5" ht="12.75">
      <c r="A546" s="8"/>
      <c r="B546" s="8"/>
      <c r="C546" s="8"/>
      <c r="D546" s="8"/>
      <c r="E546" s="8"/>
    </row>
    <row r="547" spans="1:5" ht="12.75">
      <c r="A547" s="8"/>
      <c r="B547" s="8"/>
      <c r="C547" s="8"/>
      <c r="D547" s="8"/>
      <c r="E547" s="8"/>
    </row>
    <row r="548" spans="1:5" ht="12.75">
      <c r="A548" s="8"/>
      <c r="B548" s="8"/>
      <c r="C548" s="8"/>
      <c r="D548" s="8"/>
      <c r="E548" s="8"/>
    </row>
    <row r="549" spans="1:5" ht="12.75">
      <c r="A549" s="8"/>
      <c r="B549" s="8"/>
      <c r="C549" s="8"/>
      <c r="D549" s="8"/>
      <c r="E549" s="8"/>
    </row>
    <row r="550" spans="1:5" ht="12.75">
      <c r="A550" s="8"/>
      <c r="B550" s="8"/>
      <c r="C550" s="8"/>
      <c r="D550" s="8"/>
      <c r="E550" s="8"/>
    </row>
    <row r="551" spans="1:5" ht="12.75">
      <c r="A551" s="8"/>
      <c r="B551" s="8"/>
      <c r="C551" s="8"/>
      <c r="D551" s="8"/>
      <c r="E551" s="8"/>
    </row>
  </sheetData>
  <sheetProtection/>
  <mergeCells count="15">
    <mergeCell ref="A7:H7"/>
    <mergeCell ref="C9:C10"/>
    <mergeCell ref="H9:H10"/>
    <mergeCell ref="D9:D10"/>
    <mergeCell ref="A9:A10"/>
    <mergeCell ref="F9:F10"/>
    <mergeCell ref="G9:G10"/>
    <mergeCell ref="E9:E10"/>
    <mergeCell ref="B9:B10"/>
    <mergeCell ref="A5:H5"/>
    <mergeCell ref="A6:H6"/>
    <mergeCell ref="A1:H1"/>
    <mergeCell ref="A2:H2"/>
    <mergeCell ref="A3:H3"/>
    <mergeCell ref="A4:H4"/>
  </mergeCells>
  <printOptions/>
  <pageMargins left="0.7086614173228347" right="0.3937007874015748" top="0.35433070866141736" bottom="0.3937007874015748" header="0.4330708661417323" footer="0.4724409448818898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9"/>
  <sheetViews>
    <sheetView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6.125" style="647" customWidth="1"/>
    <col min="2" max="2" width="64.75390625" style="426" customWidth="1"/>
    <col min="3" max="3" width="5.125" style="426" customWidth="1"/>
    <col min="4" max="4" width="4.75390625" style="426" customWidth="1"/>
    <col min="5" max="5" width="8.375" style="426" customWidth="1"/>
    <col min="6" max="6" width="4.625" style="426" customWidth="1"/>
    <col min="7" max="7" width="10.375" style="426" customWidth="1"/>
    <col min="8" max="8" width="10.75390625" style="646" customWidth="1"/>
    <col min="9" max="9" width="5.625" style="0" customWidth="1"/>
    <col min="10" max="10" width="71.625" style="0" customWidth="1"/>
  </cols>
  <sheetData>
    <row r="1" spans="1:9" ht="19.5" customHeight="1">
      <c r="A1" s="773" t="s">
        <v>695</v>
      </c>
      <c r="B1" s="772"/>
      <c r="C1" s="772"/>
      <c r="D1" s="772"/>
      <c r="E1" s="772"/>
      <c r="F1" s="772"/>
      <c r="G1" s="772"/>
      <c r="H1" s="772"/>
      <c r="I1" s="507"/>
    </row>
    <row r="2" spans="1:9" ht="18.75" customHeight="1">
      <c r="A2" s="771" t="s">
        <v>243</v>
      </c>
      <c r="B2" s="772"/>
      <c r="C2" s="772"/>
      <c r="D2" s="772"/>
      <c r="E2" s="772"/>
      <c r="F2" s="772"/>
      <c r="G2" s="772"/>
      <c r="H2" s="772"/>
      <c r="I2" s="507"/>
    </row>
    <row r="3" spans="1:9" ht="12" customHeight="1">
      <c r="A3" s="445"/>
      <c r="B3" s="445"/>
      <c r="C3" s="445"/>
      <c r="D3" s="445"/>
      <c r="E3" s="445"/>
      <c r="F3" s="769" t="s">
        <v>244</v>
      </c>
      <c r="G3" s="769"/>
      <c r="H3" s="770"/>
      <c r="I3" s="508"/>
    </row>
    <row r="4" spans="1:10" ht="120" customHeight="1">
      <c r="A4" s="659" t="s">
        <v>6</v>
      </c>
      <c r="B4" s="514" t="s">
        <v>985</v>
      </c>
      <c r="C4" s="514" t="s">
        <v>999</v>
      </c>
      <c r="D4" s="514" t="s">
        <v>118</v>
      </c>
      <c r="E4" s="514" t="s">
        <v>119</v>
      </c>
      <c r="F4" s="514" t="s">
        <v>120</v>
      </c>
      <c r="G4" s="514" t="s">
        <v>512</v>
      </c>
      <c r="H4" s="267" t="s">
        <v>380</v>
      </c>
      <c r="I4" s="493"/>
      <c r="J4" s="438"/>
    </row>
    <row r="5" spans="1:10" ht="12" customHeight="1">
      <c r="A5" s="472">
        <v>1</v>
      </c>
      <c r="B5" s="473">
        <v>2</v>
      </c>
      <c r="C5" s="474" t="s">
        <v>800</v>
      </c>
      <c r="D5" s="474" t="s">
        <v>324</v>
      </c>
      <c r="E5" s="474" t="s">
        <v>801</v>
      </c>
      <c r="F5" s="474" t="s">
        <v>811</v>
      </c>
      <c r="G5" s="474"/>
      <c r="H5" s="475" t="s">
        <v>122</v>
      </c>
      <c r="I5" s="493"/>
      <c r="J5" s="438"/>
    </row>
    <row r="6" spans="1:10" ht="20.25" customHeight="1">
      <c r="A6" s="633">
        <v>803</v>
      </c>
      <c r="B6" s="323" t="s">
        <v>509</v>
      </c>
      <c r="C6" s="324"/>
      <c r="D6" s="324"/>
      <c r="E6" s="324"/>
      <c r="F6" s="324"/>
      <c r="G6" s="595">
        <f>G7+G55+G67+G118+G165+G170+G175+G189+G222+G230</f>
        <v>155603.1</v>
      </c>
      <c r="H6" s="595">
        <f>H7+H55+H67+H118+H165+H170+H175+H189+H222+H230</f>
        <v>143926.10000000003</v>
      </c>
      <c r="I6" s="509"/>
      <c r="J6" s="438"/>
    </row>
    <row r="7" spans="1:10" s="2" customFormat="1" ht="15.75" customHeight="1">
      <c r="A7" s="325"/>
      <c r="B7" s="597" t="s">
        <v>502</v>
      </c>
      <c r="C7" s="598" t="s">
        <v>7</v>
      </c>
      <c r="D7" s="598"/>
      <c r="E7" s="598"/>
      <c r="F7" s="598"/>
      <c r="G7" s="599">
        <f>G8+G12+G18+G26+G29</f>
        <v>18432</v>
      </c>
      <c r="H7" s="599">
        <f>H8+H12+H18+H26+H29</f>
        <v>18430.2</v>
      </c>
      <c r="I7" s="510"/>
      <c r="J7" s="494"/>
    </row>
    <row r="8" spans="1:10" s="2" customFormat="1" ht="33" customHeight="1">
      <c r="A8" s="325"/>
      <c r="B8" s="600" t="s">
        <v>388</v>
      </c>
      <c r="C8" s="601" t="s">
        <v>7</v>
      </c>
      <c r="D8" s="598" t="s">
        <v>8</v>
      </c>
      <c r="E8" s="601"/>
      <c r="F8" s="601"/>
      <c r="G8" s="602">
        <f>G9</f>
        <v>929.8</v>
      </c>
      <c r="H8" s="602">
        <f>H9</f>
        <v>929.7</v>
      </c>
      <c r="I8" s="500"/>
      <c r="J8" s="494"/>
    </row>
    <row r="9" spans="1:10" s="2" customFormat="1" ht="14.25" customHeight="1">
      <c r="A9" s="325"/>
      <c r="B9" s="603" t="s">
        <v>205</v>
      </c>
      <c r="C9" s="145" t="s">
        <v>7</v>
      </c>
      <c r="D9" s="145" t="s">
        <v>8</v>
      </c>
      <c r="E9" s="318" t="s">
        <v>172</v>
      </c>
      <c r="F9" s="145"/>
      <c r="G9" s="348">
        <f>G11</f>
        <v>929.8</v>
      </c>
      <c r="H9" s="348">
        <f>H11</f>
        <v>929.7</v>
      </c>
      <c r="I9" s="500"/>
      <c r="J9" s="494"/>
    </row>
    <row r="10" spans="1:10" s="2" customFormat="1" ht="14.25" customHeight="1">
      <c r="A10" s="325"/>
      <c r="B10" s="9" t="s">
        <v>981</v>
      </c>
      <c r="C10" s="91" t="s">
        <v>7</v>
      </c>
      <c r="D10" s="91" t="s">
        <v>8</v>
      </c>
      <c r="E10" s="91" t="s">
        <v>172</v>
      </c>
      <c r="F10" s="303" t="s">
        <v>982</v>
      </c>
      <c r="G10" s="153">
        <f>G11</f>
        <v>929.8</v>
      </c>
      <c r="H10" s="153">
        <f>H11</f>
        <v>929.7</v>
      </c>
      <c r="I10" s="500"/>
      <c r="J10" s="494"/>
    </row>
    <row r="11" spans="1:10" s="2" customFormat="1" ht="15.75" customHeight="1">
      <c r="A11" s="325"/>
      <c r="B11" s="9" t="s">
        <v>68</v>
      </c>
      <c r="C11" s="91" t="s">
        <v>7</v>
      </c>
      <c r="D11" s="91" t="s">
        <v>8</v>
      </c>
      <c r="E11" s="91" t="s">
        <v>172</v>
      </c>
      <c r="F11" s="303" t="s">
        <v>146</v>
      </c>
      <c r="G11" s="153">
        <v>929.8</v>
      </c>
      <c r="H11" s="153">
        <v>929.7</v>
      </c>
      <c r="I11" s="500"/>
      <c r="J11" s="494"/>
    </row>
    <row r="12" spans="1:10" s="2" customFormat="1" ht="46.5" customHeight="1">
      <c r="A12" s="325"/>
      <c r="B12" s="604" t="s">
        <v>790</v>
      </c>
      <c r="C12" s="601" t="s">
        <v>7</v>
      </c>
      <c r="D12" s="598" t="s">
        <v>9</v>
      </c>
      <c r="E12" s="601"/>
      <c r="F12" s="601"/>
      <c r="G12" s="605">
        <f>G13</f>
        <v>795.8000000000001</v>
      </c>
      <c r="H12" s="605">
        <f>H13</f>
        <v>795.6</v>
      </c>
      <c r="I12" s="500"/>
      <c r="J12" s="494"/>
    </row>
    <row r="13" spans="1:10" s="2" customFormat="1" ht="15" customHeight="1">
      <c r="A13" s="325"/>
      <c r="B13" s="34" t="s">
        <v>1010</v>
      </c>
      <c r="C13" s="145" t="s">
        <v>7</v>
      </c>
      <c r="D13" s="145" t="s">
        <v>9</v>
      </c>
      <c r="E13" s="318" t="s">
        <v>227</v>
      </c>
      <c r="F13" s="145"/>
      <c r="G13" s="239">
        <f>G14+G16</f>
        <v>795.8000000000001</v>
      </c>
      <c r="H13" s="239">
        <f>H14+H16</f>
        <v>795.6</v>
      </c>
      <c r="I13" s="501"/>
      <c r="J13" s="484"/>
    </row>
    <row r="14" spans="1:10" s="2" customFormat="1" ht="14.25" customHeight="1">
      <c r="A14" s="325"/>
      <c r="B14" s="9" t="s">
        <v>981</v>
      </c>
      <c r="C14" s="91" t="s">
        <v>7</v>
      </c>
      <c r="D14" s="91" t="s">
        <v>9</v>
      </c>
      <c r="E14" s="91" t="s">
        <v>227</v>
      </c>
      <c r="F14" s="303" t="s">
        <v>982</v>
      </c>
      <c r="G14" s="153">
        <f>G15</f>
        <v>792.1</v>
      </c>
      <c r="H14" s="153">
        <f>H15</f>
        <v>792</v>
      </c>
      <c r="I14" s="500"/>
      <c r="J14" s="490"/>
    </row>
    <row r="15" spans="1:10" s="2" customFormat="1" ht="13.5" customHeight="1">
      <c r="A15" s="325"/>
      <c r="B15" s="9" t="s">
        <v>68</v>
      </c>
      <c r="C15" s="91" t="s">
        <v>7</v>
      </c>
      <c r="D15" s="91" t="s">
        <v>9</v>
      </c>
      <c r="E15" s="91" t="s">
        <v>227</v>
      </c>
      <c r="F15" s="303" t="s">
        <v>146</v>
      </c>
      <c r="G15" s="153">
        <v>792.1</v>
      </c>
      <c r="H15" s="153">
        <v>792</v>
      </c>
      <c r="I15" s="500"/>
      <c r="J15" s="490"/>
    </row>
    <row r="16" spans="1:10" s="2" customFormat="1" ht="14.25" customHeight="1">
      <c r="A16" s="325"/>
      <c r="B16" s="9" t="s">
        <v>983</v>
      </c>
      <c r="C16" s="91" t="s">
        <v>7</v>
      </c>
      <c r="D16" s="91" t="s">
        <v>9</v>
      </c>
      <c r="E16" s="91" t="s">
        <v>227</v>
      </c>
      <c r="F16" s="303" t="s">
        <v>525</v>
      </c>
      <c r="G16" s="153">
        <f>G17</f>
        <v>3.7</v>
      </c>
      <c r="H16" s="153">
        <f>H17</f>
        <v>3.6</v>
      </c>
      <c r="I16" s="500"/>
      <c r="J16" s="490"/>
    </row>
    <row r="17" spans="1:10" s="2" customFormat="1" ht="13.5" customHeight="1">
      <c r="A17" s="325"/>
      <c r="B17" s="9" t="s">
        <v>203</v>
      </c>
      <c r="C17" s="91" t="s">
        <v>7</v>
      </c>
      <c r="D17" s="91" t="s">
        <v>9</v>
      </c>
      <c r="E17" s="91" t="s">
        <v>227</v>
      </c>
      <c r="F17" s="303" t="s">
        <v>290</v>
      </c>
      <c r="G17" s="153">
        <v>3.7</v>
      </c>
      <c r="H17" s="153">
        <v>3.6</v>
      </c>
      <c r="I17" s="500"/>
      <c r="J17" s="490"/>
    </row>
    <row r="18" spans="1:10" s="2" customFormat="1" ht="51.75" customHeight="1">
      <c r="A18" s="325"/>
      <c r="B18" s="606" t="s">
        <v>756</v>
      </c>
      <c r="C18" s="601" t="s">
        <v>7</v>
      </c>
      <c r="D18" s="598" t="s">
        <v>10</v>
      </c>
      <c r="E18" s="601"/>
      <c r="F18" s="601"/>
      <c r="G18" s="605">
        <f>G19</f>
        <v>7023.1</v>
      </c>
      <c r="H18" s="605">
        <f>H19</f>
        <v>7022.8</v>
      </c>
      <c r="I18" s="500"/>
      <c r="J18" s="490"/>
    </row>
    <row r="19" spans="1:10" s="2" customFormat="1" ht="15.75" customHeight="1">
      <c r="A19" s="325"/>
      <c r="B19" s="34" t="s">
        <v>1010</v>
      </c>
      <c r="C19" s="145" t="s">
        <v>7</v>
      </c>
      <c r="D19" s="145" t="s">
        <v>10</v>
      </c>
      <c r="E19" s="318" t="s">
        <v>227</v>
      </c>
      <c r="F19" s="145"/>
      <c r="G19" s="239">
        <f>G20+G23+G25</f>
        <v>7023.1</v>
      </c>
      <c r="H19" s="239">
        <f>H20+H23+H25</f>
        <v>7022.8</v>
      </c>
      <c r="I19" s="500"/>
      <c r="J19" s="490"/>
    </row>
    <row r="20" spans="1:10" s="2" customFormat="1" ht="14.25" customHeight="1">
      <c r="A20" s="325"/>
      <c r="B20" s="9" t="s">
        <v>981</v>
      </c>
      <c r="C20" s="91" t="s">
        <v>7</v>
      </c>
      <c r="D20" s="91" t="s">
        <v>10</v>
      </c>
      <c r="E20" s="91" t="s">
        <v>227</v>
      </c>
      <c r="F20" s="303" t="s">
        <v>982</v>
      </c>
      <c r="G20" s="154">
        <f>G21+G22</f>
        <v>7021.9</v>
      </c>
      <c r="H20" s="154">
        <f>H21+H22</f>
        <v>7021.7</v>
      </c>
      <c r="I20" s="500"/>
      <c r="J20" s="490"/>
    </row>
    <row r="21" spans="1:10" s="2" customFormat="1" ht="14.25" customHeight="1">
      <c r="A21" s="325"/>
      <c r="B21" s="9" t="s">
        <v>68</v>
      </c>
      <c r="C21" s="91" t="s">
        <v>7</v>
      </c>
      <c r="D21" s="91" t="s">
        <v>10</v>
      </c>
      <c r="E21" s="91" t="s">
        <v>227</v>
      </c>
      <c r="F21" s="303" t="s">
        <v>146</v>
      </c>
      <c r="G21" s="154">
        <v>7021.5</v>
      </c>
      <c r="H21" s="154">
        <v>7021.4</v>
      </c>
      <c r="I21" s="500"/>
      <c r="J21" s="490"/>
    </row>
    <row r="22" spans="1:10" s="2" customFormat="1" ht="12.75">
      <c r="A22" s="325"/>
      <c r="B22" s="9" t="s">
        <v>204</v>
      </c>
      <c r="C22" s="91" t="s">
        <v>7</v>
      </c>
      <c r="D22" s="91" t="s">
        <v>10</v>
      </c>
      <c r="E22" s="91" t="s">
        <v>227</v>
      </c>
      <c r="F22" s="303" t="s">
        <v>147</v>
      </c>
      <c r="G22" s="154">
        <v>0.4</v>
      </c>
      <c r="H22" s="154">
        <v>0.3</v>
      </c>
      <c r="I22" s="500"/>
      <c r="J22" s="490"/>
    </row>
    <row r="23" spans="1:10" s="2" customFormat="1" ht="14.25" customHeight="1">
      <c r="A23" s="325"/>
      <c r="B23" s="9" t="s">
        <v>983</v>
      </c>
      <c r="C23" s="91" t="s">
        <v>7</v>
      </c>
      <c r="D23" s="91" t="s">
        <v>10</v>
      </c>
      <c r="E23" s="91" t="s">
        <v>227</v>
      </c>
      <c r="F23" s="303" t="s">
        <v>525</v>
      </c>
      <c r="G23" s="154">
        <f>G24</f>
        <v>1.1</v>
      </c>
      <c r="H23" s="154">
        <f>H24</f>
        <v>1.1</v>
      </c>
      <c r="I23" s="500"/>
      <c r="J23" s="490"/>
    </row>
    <row r="24" spans="1:10" s="2" customFormat="1" ht="12.75" customHeight="1">
      <c r="A24" s="325"/>
      <c r="B24" s="9" t="s">
        <v>203</v>
      </c>
      <c r="C24" s="91" t="s">
        <v>7</v>
      </c>
      <c r="D24" s="91" t="s">
        <v>10</v>
      </c>
      <c r="E24" s="91" t="s">
        <v>227</v>
      </c>
      <c r="F24" s="303" t="s">
        <v>290</v>
      </c>
      <c r="G24" s="154">
        <v>1.1</v>
      </c>
      <c r="H24" s="154">
        <v>1.1</v>
      </c>
      <c r="I24" s="500"/>
      <c r="J24" s="490"/>
    </row>
    <row r="25" spans="1:10" s="2" customFormat="1" ht="12.75" customHeight="1">
      <c r="A25" s="325"/>
      <c r="B25" s="9" t="s">
        <v>876</v>
      </c>
      <c r="C25" s="91" t="s">
        <v>7</v>
      </c>
      <c r="D25" s="91" t="s">
        <v>10</v>
      </c>
      <c r="E25" s="91" t="s">
        <v>227</v>
      </c>
      <c r="F25" s="303" t="s">
        <v>921</v>
      </c>
      <c r="G25" s="154">
        <v>0.1</v>
      </c>
      <c r="H25" s="154">
        <v>0</v>
      </c>
      <c r="I25" s="500"/>
      <c r="J25" s="490"/>
    </row>
    <row r="26" spans="1:10" s="417" customFormat="1" ht="16.5" customHeight="1">
      <c r="A26" s="456"/>
      <c r="B26" s="604" t="s">
        <v>325</v>
      </c>
      <c r="C26" s="607" t="s">
        <v>7</v>
      </c>
      <c r="D26" s="608" t="s">
        <v>11</v>
      </c>
      <c r="E26" s="601"/>
      <c r="F26" s="607"/>
      <c r="G26" s="605">
        <f>G28</f>
        <v>0</v>
      </c>
      <c r="H26" s="605">
        <f>H28</f>
        <v>0</v>
      </c>
      <c r="I26" s="504"/>
      <c r="J26" s="639"/>
    </row>
    <row r="27" spans="1:10" s="417" customFormat="1" ht="14.25" customHeight="1">
      <c r="A27" s="456"/>
      <c r="B27" s="603" t="s">
        <v>712</v>
      </c>
      <c r="C27" s="35" t="s">
        <v>7</v>
      </c>
      <c r="D27" s="35" t="s">
        <v>11</v>
      </c>
      <c r="E27" s="208" t="s">
        <v>228</v>
      </c>
      <c r="F27" s="35"/>
      <c r="G27" s="239">
        <f>G28</f>
        <v>0</v>
      </c>
      <c r="H27" s="239">
        <f>H28</f>
        <v>0</v>
      </c>
      <c r="I27" s="504"/>
      <c r="J27" s="639"/>
    </row>
    <row r="28" spans="1:10" s="417" customFormat="1" ht="12" customHeight="1">
      <c r="A28" s="456"/>
      <c r="B28" s="9" t="s">
        <v>603</v>
      </c>
      <c r="C28" s="10" t="s">
        <v>7</v>
      </c>
      <c r="D28" s="10" t="s">
        <v>11</v>
      </c>
      <c r="E28" s="35" t="s">
        <v>228</v>
      </c>
      <c r="F28" s="309" t="s">
        <v>508</v>
      </c>
      <c r="G28" s="154">
        <v>0</v>
      </c>
      <c r="H28" s="154">
        <v>0</v>
      </c>
      <c r="I28" s="504"/>
      <c r="J28" s="639"/>
    </row>
    <row r="29" spans="1:10" s="2" customFormat="1" ht="16.5" customHeight="1">
      <c r="A29" s="325"/>
      <c r="B29" s="604" t="s">
        <v>326</v>
      </c>
      <c r="C29" s="601" t="s">
        <v>7</v>
      </c>
      <c r="D29" s="598" t="s">
        <v>12</v>
      </c>
      <c r="E29" s="601"/>
      <c r="F29" s="601"/>
      <c r="G29" s="605">
        <f>G30+G37+G49+G52</f>
        <v>9683.300000000001</v>
      </c>
      <c r="H29" s="605">
        <f>H30+H37+H49+H52</f>
        <v>9682.1</v>
      </c>
      <c r="I29" s="500"/>
      <c r="J29" s="490"/>
    </row>
    <row r="30" spans="1:10" s="2" customFormat="1" ht="15" customHeight="1">
      <c r="A30" s="325"/>
      <c r="B30" s="59" t="s">
        <v>831</v>
      </c>
      <c r="C30" s="145" t="s">
        <v>7</v>
      </c>
      <c r="D30" s="145" t="s">
        <v>12</v>
      </c>
      <c r="E30" s="318" t="s">
        <v>873</v>
      </c>
      <c r="F30" s="145"/>
      <c r="G30" s="239">
        <f>G31+G33+G35</f>
        <v>1086.2</v>
      </c>
      <c r="H30" s="239">
        <f>H31+H33+H35</f>
        <v>1086</v>
      </c>
      <c r="I30" s="501"/>
      <c r="J30" s="491"/>
    </row>
    <row r="31" spans="1:10" s="2" customFormat="1" ht="12.75" customHeight="1">
      <c r="A31" s="325"/>
      <c r="B31" s="9" t="s">
        <v>983</v>
      </c>
      <c r="C31" s="91" t="s">
        <v>7</v>
      </c>
      <c r="D31" s="91" t="s">
        <v>12</v>
      </c>
      <c r="E31" s="91" t="s">
        <v>873</v>
      </c>
      <c r="F31" s="303" t="s">
        <v>525</v>
      </c>
      <c r="G31" s="154">
        <f>G32</f>
        <v>669.9</v>
      </c>
      <c r="H31" s="154">
        <f>H32</f>
        <v>669.8</v>
      </c>
      <c r="I31" s="500"/>
      <c r="J31" s="490"/>
    </row>
    <row r="32" spans="1:10" s="2" customFormat="1" ht="14.25" customHeight="1">
      <c r="A32" s="325"/>
      <c r="B32" s="9" t="s">
        <v>203</v>
      </c>
      <c r="C32" s="91" t="s">
        <v>7</v>
      </c>
      <c r="D32" s="91" t="s">
        <v>12</v>
      </c>
      <c r="E32" s="91" t="s">
        <v>873</v>
      </c>
      <c r="F32" s="303" t="s">
        <v>290</v>
      </c>
      <c r="G32" s="154">
        <v>669.9</v>
      </c>
      <c r="H32" s="154">
        <v>669.8</v>
      </c>
      <c r="I32" s="500"/>
      <c r="J32" s="490"/>
    </row>
    <row r="33" spans="1:10" s="2" customFormat="1" ht="13.5" customHeight="1">
      <c r="A33" s="325"/>
      <c r="B33" s="9" t="s">
        <v>162</v>
      </c>
      <c r="C33" s="91" t="s">
        <v>7</v>
      </c>
      <c r="D33" s="91" t="s">
        <v>12</v>
      </c>
      <c r="E33" s="91" t="s">
        <v>873</v>
      </c>
      <c r="F33" s="303" t="s">
        <v>163</v>
      </c>
      <c r="G33" s="154">
        <f>G34</f>
        <v>364.3</v>
      </c>
      <c r="H33" s="154">
        <f>H34</f>
        <v>364.2</v>
      </c>
      <c r="I33" s="500"/>
      <c r="J33" s="490"/>
    </row>
    <row r="34" spans="1:10" s="2" customFormat="1" ht="47.25" customHeight="1">
      <c r="A34" s="325"/>
      <c r="B34" s="489" t="s">
        <v>992</v>
      </c>
      <c r="C34" s="91" t="s">
        <v>7</v>
      </c>
      <c r="D34" s="91" t="s">
        <v>12</v>
      </c>
      <c r="E34" s="91" t="s">
        <v>873</v>
      </c>
      <c r="F34" s="303" t="s">
        <v>161</v>
      </c>
      <c r="G34" s="154">
        <v>364.3</v>
      </c>
      <c r="H34" s="154">
        <v>364.2</v>
      </c>
      <c r="I34" s="500"/>
      <c r="J34" s="490"/>
    </row>
    <row r="35" spans="1:10" s="2" customFormat="1" ht="25.5" customHeight="1">
      <c r="A35" s="325"/>
      <c r="B35" s="9" t="s">
        <v>922</v>
      </c>
      <c r="C35" s="91" t="s">
        <v>7</v>
      </c>
      <c r="D35" s="91" t="s">
        <v>12</v>
      </c>
      <c r="E35" s="91" t="s">
        <v>873</v>
      </c>
      <c r="F35" s="303" t="s">
        <v>823</v>
      </c>
      <c r="G35" s="154">
        <f>G36</f>
        <v>52</v>
      </c>
      <c r="H35" s="154">
        <f>H36</f>
        <v>52</v>
      </c>
      <c r="I35" s="500"/>
      <c r="J35" s="490"/>
    </row>
    <row r="36" spans="1:10" ht="14.25" customHeight="1">
      <c r="A36" s="640"/>
      <c r="B36" s="9" t="s">
        <v>876</v>
      </c>
      <c r="C36" s="91" t="s">
        <v>7</v>
      </c>
      <c r="D36" s="91" t="s">
        <v>12</v>
      </c>
      <c r="E36" s="91" t="s">
        <v>873</v>
      </c>
      <c r="F36" s="303" t="s">
        <v>921</v>
      </c>
      <c r="G36" s="154">
        <v>52</v>
      </c>
      <c r="H36" s="154">
        <v>52</v>
      </c>
      <c r="I36" s="500"/>
      <c r="J36" s="492"/>
    </row>
    <row r="37" spans="1:10" ht="15.75" customHeight="1">
      <c r="A37" s="640"/>
      <c r="B37" s="34" t="s">
        <v>788</v>
      </c>
      <c r="C37" s="145" t="s">
        <v>7</v>
      </c>
      <c r="D37" s="145" t="s">
        <v>12</v>
      </c>
      <c r="E37" s="318" t="s">
        <v>129</v>
      </c>
      <c r="F37" s="145"/>
      <c r="G37" s="239">
        <f>G38+G41+G44+G46</f>
        <v>8362.300000000001</v>
      </c>
      <c r="H37" s="239">
        <f>H38+H41+H44+H46</f>
        <v>8361.300000000001</v>
      </c>
      <c r="I37" s="500"/>
      <c r="J37" s="484"/>
    </row>
    <row r="38" spans="1:10" ht="14.25" customHeight="1">
      <c r="A38" s="640"/>
      <c r="B38" s="9" t="s">
        <v>653</v>
      </c>
      <c r="C38" s="91" t="s">
        <v>7</v>
      </c>
      <c r="D38" s="91" t="s">
        <v>12</v>
      </c>
      <c r="E38" s="91" t="s">
        <v>129</v>
      </c>
      <c r="F38" s="303" t="s">
        <v>309</v>
      </c>
      <c r="G38" s="239">
        <f>G39+G40</f>
        <v>3419.5</v>
      </c>
      <c r="H38" s="239">
        <f>H39+H40</f>
        <v>3419.4</v>
      </c>
      <c r="I38" s="500"/>
      <c r="J38" s="492"/>
    </row>
    <row r="39" spans="1:10" ht="14.25" customHeight="1">
      <c r="A39" s="640"/>
      <c r="B39" s="9" t="s">
        <v>68</v>
      </c>
      <c r="C39" s="91" t="s">
        <v>7</v>
      </c>
      <c r="D39" s="91" t="s">
        <v>12</v>
      </c>
      <c r="E39" s="91" t="s">
        <v>129</v>
      </c>
      <c r="F39" s="303" t="s">
        <v>636</v>
      </c>
      <c r="G39" s="239">
        <v>3418.2</v>
      </c>
      <c r="H39" s="239">
        <v>3418.1</v>
      </c>
      <c r="I39" s="500"/>
      <c r="J39" s="492"/>
    </row>
    <row r="40" spans="1:10" ht="14.25" customHeight="1">
      <c r="A40" s="640"/>
      <c r="B40" s="9" t="s">
        <v>204</v>
      </c>
      <c r="C40" s="91" t="s">
        <v>7</v>
      </c>
      <c r="D40" s="91" t="s">
        <v>12</v>
      </c>
      <c r="E40" s="91" t="s">
        <v>129</v>
      </c>
      <c r="F40" s="303" t="s">
        <v>308</v>
      </c>
      <c r="G40" s="239">
        <v>1.3</v>
      </c>
      <c r="H40" s="239">
        <v>1.3</v>
      </c>
      <c r="I40" s="500"/>
      <c r="J40" s="492"/>
    </row>
    <row r="41" spans="1:10" ht="14.25" customHeight="1">
      <c r="A41" s="640"/>
      <c r="B41" s="9" t="s">
        <v>983</v>
      </c>
      <c r="C41" s="91" t="s">
        <v>7</v>
      </c>
      <c r="D41" s="91" t="s">
        <v>12</v>
      </c>
      <c r="E41" s="91" t="s">
        <v>129</v>
      </c>
      <c r="F41" s="303" t="s">
        <v>525</v>
      </c>
      <c r="G41" s="239">
        <f>G42+G43</f>
        <v>4923.2</v>
      </c>
      <c r="H41" s="239">
        <f>H42+H43</f>
        <v>4922.400000000001</v>
      </c>
      <c r="I41" s="500"/>
      <c r="J41" s="492"/>
    </row>
    <row r="42" spans="1:10" ht="24.75" customHeight="1">
      <c r="A42" s="640"/>
      <c r="B42" s="9" t="s">
        <v>289</v>
      </c>
      <c r="C42" s="91" t="s">
        <v>7</v>
      </c>
      <c r="D42" s="91" t="s">
        <v>12</v>
      </c>
      <c r="E42" s="91" t="s">
        <v>129</v>
      </c>
      <c r="F42" s="303" t="s">
        <v>259</v>
      </c>
      <c r="G42" s="239">
        <v>971.5</v>
      </c>
      <c r="H42" s="239">
        <v>971.1</v>
      </c>
      <c r="I42" s="500"/>
      <c r="J42" s="492"/>
    </row>
    <row r="43" spans="1:10" ht="14.25" customHeight="1">
      <c r="A43" s="640"/>
      <c r="B43" s="9" t="s">
        <v>203</v>
      </c>
      <c r="C43" s="91" t="s">
        <v>7</v>
      </c>
      <c r="D43" s="91" t="s">
        <v>12</v>
      </c>
      <c r="E43" s="91" t="s">
        <v>129</v>
      </c>
      <c r="F43" s="303" t="s">
        <v>290</v>
      </c>
      <c r="G43" s="154">
        <v>3951.7</v>
      </c>
      <c r="H43" s="154">
        <v>3951.3</v>
      </c>
      <c r="I43" s="500"/>
      <c r="J43" s="492"/>
    </row>
    <row r="44" spans="1:10" s="417" customFormat="1" ht="13.5" customHeight="1">
      <c r="A44" s="456"/>
      <c r="B44" s="9" t="s">
        <v>162</v>
      </c>
      <c r="C44" s="91" t="s">
        <v>7</v>
      </c>
      <c r="D44" s="91" t="s">
        <v>12</v>
      </c>
      <c r="E44" s="91" t="s">
        <v>129</v>
      </c>
      <c r="F44" s="303" t="s">
        <v>163</v>
      </c>
      <c r="G44" s="154">
        <v>0</v>
      </c>
      <c r="H44" s="154">
        <v>0</v>
      </c>
      <c r="I44" s="504"/>
      <c r="J44" s="639"/>
    </row>
    <row r="45" spans="1:10" s="417" customFormat="1" ht="47.25" customHeight="1">
      <c r="A45" s="456"/>
      <c r="B45" s="489" t="s">
        <v>992</v>
      </c>
      <c r="C45" s="91" t="s">
        <v>7</v>
      </c>
      <c r="D45" s="91" t="s">
        <v>12</v>
      </c>
      <c r="E45" s="91" t="s">
        <v>129</v>
      </c>
      <c r="F45" s="303" t="s">
        <v>161</v>
      </c>
      <c r="G45" s="154">
        <v>0</v>
      </c>
      <c r="H45" s="154">
        <v>0</v>
      </c>
      <c r="I45" s="504"/>
      <c r="J45" s="639"/>
    </row>
    <row r="46" spans="1:10" ht="26.25" customHeight="1">
      <c r="A46" s="640"/>
      <c r="B46" s="9" t="s">
        <v>922</v>
      </c>
      <c r="C46" s="91" t="s">
        <v>7</v>
      </c>
      <c r="D46" s="91" t="s">
        <v>12</v>
      </c>
      <c r="E46" s="91" t="s">
        <v>129</v>
      </c>
      <c r="F46" s="303" t="s">
        <v>823</v>
      </c>
      <c r="G46" s="154">
        <f>G47+G48</f>
        <v>19.6</v>
      </c>
      <c r="H46" s="154">
        <f>H47+H48</f>
        <v>19.5</v>
      </c>
      <c r="I46" s="500"/>
      <c r="J46" s="492"/>
    </row>
    <row r="47" spans="1:10" ht="14.25" customHeight="1">
      <c r="A47" s="640"/>
      <c r="B47" s="9" t="s">
        <v>507</v>
      </c>
      <c r="C47" s="91" t="s">
        <v>7</v>
      </c>
      <c r="D47" s="91" t="s">
        <v>12</v>
      </c>
      <c r="E47" s="91" t="s">
        <v>129</v>
      </c>
      <c r="F47" s="303" t="s">
        <v>506</v>
      </c>
      <c r="G47" s="154">
        <v>7.1</v>
      </c>
      <c r="H47" s="154">
        <v>7</v>
      </c>
      <c r="I47" s="500"/>
      <c r="J47" s="492"/>
    </row>
    <row r="48" spans="1:10" ht="13.5" customHeight="1">
      <c r="A48" s="640"/>
      <c r="B48" s="9" t="s">
        <v>876</v>
      </c>
      <c r="C48" s="91" t="s">
        <v>7</v>
      </c>
      <c r="D48" s="91" t="s">
        <v>12</v>
      </c>
      <c r="E48" s="91" t="s">
        <v>129</v>
      </c>
      <c r="F48" s="303" t="s">
        <v>921</v>
      </c>
      <c r="G48" s="154">
        <v>12.5</v>
      </c>
      <c r="H48" s="154">
        <v>12.5</v>
      </c>
      <c r="I48" s="500"/>
      <c r="J48" s="492"/>
    </row>
    <row r="49" spans="1:10" ht="26.25" customHeight="1">
      <c r="A49" s="640"/>
      <c r="B49" s="377" t="s">
        <v>883</v>
      </c>
      <c r="C49" s="145" t="s">
        <v>7</v>
      </c>
      <c r="D49" s="145" t="s">
        <v>12</v>
      </c>
      <c r="E49" s="318" t="s">
        <v>398</v>
      </c>
      <c r="F49" s="318"/>
      <c r="G49" s="609">
        <f>G50</f>
        <v>40.5</v>
      </c>
      <c r="H49" s="609">
        <f>H50</f>
        <v>40.5</v>
      </c>
      <c r="I49" s="500"/>
      <c r="J49" s="492"/>
    </row>
    <row r="50" spans="1:10" ht="13.5" customHeight="1">
      <c r="A50" s="640"/>
      <c r="B50" s="9" t="s">
        <v>983</v>
      </c>
      <c r="C50" s="91" t="s">
        <v>7</v>
      </c>
      <c r="D50" s="91" t="s">
        <v>12</v>
      </c>
      <c r="E50" s="91" t="s">
        <v>398</v>
      </c>
      <c r="F50" s="303" t="s">
        <v>525</v>
      </c>
      <c r="G50" s="239">
        <f>G51</f>
        <v>40.5</v>
      </c>
      <c r="H50" s="239">
        <f>H51</f>
        <v>40.5</v>
      </c>
      <c r="I50" s="500"/>
      <c r="J50" s="492"/>
    </row>
    <row r="51" spans="1:10" ht="13.5" customHeight="1">
      <c r="A51" s="640"/>
      <c r="B51" s="9" t="s">
        <v>203</v>
      </c>
      <c r="C51" s="91" t="s">
        <v>7</v>
      </c>
      <c r="D51" s="91" t="s">
        <v>12</v>
      </c>
      <c r="E51" s="91" t="s">
        <v>398</v>
      </c>
      <c r="F51" s="303" t="s">
        <v>290</v>
      </c>
      <c r="G51" s="239">
        <v>40.5</v>
      </c>
      <c r="H51" s="239">
        <v>40.5</v>
      </c>
      <c r="I51" s="500"/>
      <c r="J51" s="492"/>
    </row>
    <row r="52" spans="1:10" ht="24.75" customHeight="1">
      <c r="A52" s="640"/>
      <c r="B52" s="22" t="s">
        <v>824</v>
      </c>
      <c r="C52" s="145" t="s">
        <v>7</v>
      </c>
      <c r="D52" s="145" t="s">
        <v>12</v>
      </c>
      <c r="E52" s="318" t="s">
        <v>348</v>
      </c>
      <c r="F52" s="303"/>
      <c r="G52" s="239">
        <f>G53</f>
        <v>194.3</v>
      </c>
      <c r="H52" s="239">
        <f>H53</f>
        <v>194.3</v>
      </c>
      <c r="I52" s="501"/>
      <c r="J52" s="484"/>
    </row>
    <row r="53" spans="1:10" ht="15" customHeight="1">
      <c r="A53" s="640"/>
      <c r="B53" s="9" t="s">
        <v>983</v>
      </c>
      <c r="C53" s="91" t="s">
        <v>7</v>
      </c>
      <c r="D53" s="91" t="s">
        <v>12</v>
      </c>
      <c r="E53" s="145" t="s">
        <v>348</v>
      </c>
      <c r="F53" s="303" t="s">
        <v>525</v>
      </c>
      <c r="G53" s="154">
        <f>G54</f>
        <v>194.3</v>
      </c>
      <c r="H53" s="154">
        <f>H54</f>
        <v>194.3</v>
      </c>
      <c r="I53" s="500"/>
      <c r="J53" s="492"/>
    </row>
    <row r="54" spans="1:10" ht="15.75" customHeight="1">
      <c r="A54" s="640"/>
      <c r="B54" s="9" t="s">
        <v>203</v>
      </c>
      <c r="C54" s="91" t="s">
        <v>7</v>
      </c>
      <c r="D54" s="91" t="s">
        <v>12</v>
      </c>
      <c r="E54" s="145" t="s">
        <v>348</v>
      </c>
      <c r="F54" s="303" t="s">
        <v>290</v>
      </c>
      <c r="G54" s="154">
        <v>194.3</v>
      </c>
      <c r="H54" s="154">
        <v>194.3</v>
      </c>
      <c r="I54" s="500"/>
      <c r="J54" s="492"/>
    </row>
    <row r="55" spans="1:10" s="2" customFormat="1" ht="32.25" customHeight="1">
      <c r="A55" s="325"/>
      <c r="B55" s="597" t="s">
        <v>501</v>
      </c>
      <c r="C55" s="598" t="s">
        <v>9</v>
      </c>
      <c r="D55" s="598"/>
      <c r="E55" s="598"/>
      <c r="F55" s="598"/>
      <c r="G55" s="610">
        <f>G56</f>
        <v>847.6999999999999</v>
      </c>
      <c r="H55" s="610">
        <f>H56</f>
        <v>847.4</v>
      </c>
      <c r="I55" s="500"/>
      <c r="J55" s="490"/>
    </row>
    <row r="56" spans="1:10" s="2" customFormat="1" ht="36.75" customHeight="1">
      <c r="A56" s="325"/>
      <c r="B56" s="246" t="s">
        <v>781</v>
      </c>
      <c r="C56" s="601" t="s">
        <v>9</v>
      </c>
      <c r="D56" s="598" t="s">
        <v>13</v>
      </c>
      <c r="E56" s="601"/>
      <c r="F56" s="601"/>
      <c r="G56" s="605">
        <f>G57+G59+G64</f>
        <v>847.6999999999999</v>
      </c>
      <c r="H56" s="605">
        <f>H57+H59+H64</f>
        <v>847.4</v>
      </c>
      <c r="I56" s="500"/>
      <c r="J56" s="490"/>
    </row>
    <row r="57" spans="1:10" s="2" customFormat="1" ht="14.25" customHeight="1">
      <c r="A57" s="325"/>
      <c r="B57" s="603" t="s">
        <v>712</v>
      </c>
      <c r="C57" s="35" t="s">
        <v>9</v>
      </c>
      <c r="D57" s="35" t="s">
        <v>13</v>
      </c>
      <c r="E57" s="208" t="s">
        <v>228</v>
      </c>
      <c r="F57" s="35"/>
      <c r="G57" s="239">
        <f>G58</f>
        <v>32.4</v>
      </c>
      <c r="H57" s="239">
        <f>H58</f>
        <v>32.3</v>
      </c>
      <c r="I57" s="500"/>
      <c r="J57" s="490"/>
    </row>
    <row r="58" spans="1:10" s="2" customFormat="1" ht="12" customHeight="1">
      <c r="A58" s="325"/>
      <c r="B58" s="9" t="s">
        <v>603</v>
      </c>
      <c r="C58" s="10" t="s">
        <v>9</v>
      </c>
      <c r="D58" s="10" t="s">
        <v>13</v>
      </c>
      <c r="E58" s="35" t="s">
        <v>228</v>
      </c>
      <c r="F58" s="309" t="s">
        <v>508</v>
      </c>
      <c r="G58" s="154">
        <v>32.4</v>
      </c>
      <c r="H58" s="154">
        <v>32.3</v>
      </c>
      <c r="I58" s="500"/>
      <c r="J58" s="490"/>
    </row>
    <row r="59" spans="1:10" s="2" customFormat="1" ht="27.75" customHeight="1">
      <c r="A59" s="325"/>
      <c r="B59" s="59" t="s">
        <v>230</v>
      </c>
      <c r="C59" s="145" t="s">
        <v>9</v>
      </c>
      <c r="D59" s="145" t="s">
        <v>13</v>
      </c>
      <c r="E59" s="318" t="s">
        <v>229</v>
      </c>
      <c r="F59" s="145"/>
      <c r="G59" s="239">
        <f>G60+G62</f>
        <v>740.5</v>
      </c>
      <c r="H59" s="239">
        <f>H60+H62</f>
        <v>740.4</v>
      </c>
      <c r="I59" s="501"/>
      <c r="J59" s="491"/>
    </row>
    <row r="60" spans="1:10" s="2" customFormat="1" ht="11.25" customHeight="1">
      <c r="A60" s="325"/>
      <c r="B60" s="9" t="s">
        <v>653</v>
      </c>
      <c r="C60" s="91" t="s">
        <v>9</v>
      </c>
      <c r="D60" s="91" t="s">
        <v>13</v>
      </c>
      <c r="E60" s="91" t="s">
        <v>229</v>
      </c>
      <c r="F60" s="303" t="s">
        <v>309</v>
      </c>
      <c r="G60" s="154">
        <f>G61</f>
        <v>740.5</v>
      </c>
      <c r="H60" s="154">
        <f>H61</f>
        <v>740.4</v>
      </c>
      <c r="I60" s="500"/>
      <c r="J60" s="490"/>
    </row>
    <row r="61" spans="1:10" s="2" customFormat="1" ht="12" customHeight="1">
      <c r="A61" s="325"/>
      <c r="B61" s="9" t="s">
        <v>68</v>
      </c>
      <c r="C61" s="91" t="s">
        <v>9</v>
      </c>
      <c r="D61" s="91" t="s">
        <v>13</v>
      </c>
      <c r="E61" s="91" t="s">
        <v>229</v>
      </c>
      <c r="F61" s="303" t="s">
        <v>636</v>
      </c>
      <c r="G61" s="154">
        <v>740.5</v>
      </c>
      <c r="H61" s="154">
        <v>740.4</v>
      </c>
      <c r="I61" s="500"/>
      <c r="J61" s="490"/>
    </row>
    <row r="62" spans="1:10" s="417" customFormat="1" ht="12" customHeight="1">
      <c r="A62" s="456"/>
      <c r="B62" s="9" t="s">
        <v>983</v>
      </c>
      <c r="C62" s="91" t="s">
        <v>9</v>
      </c>
      <c r="D62" s="91" t="s">
        <v>13</v>
      </c>
      <c r="E62" s="91" t="s">
        <v>229</v>
      </c>
      <c r="F62" s="303" t="s">
        <v>525</v>
      </c>
      <c r="G62" s="154">
        <f>G63</f>
        <v>0</v>
      </c>
      <c r="H62" s="154">
        <f>H63</f>
        <v>0</v>
      </c>
      <c r="I62" s="504"/>
      <c r="J62" s="639"/>
    </row>
    <row r="63" spans="1:10" s="417" customFormat="1" ht="12" customHeight="1">
      <c r="A63" s="456"/>
      <c r="B63" s="9" t="s">
        <v>203</v>
      </c>
      <c r="C63" s="91" t="s">
        <v>9</v>
      </c>
      <c r="D63" s="91" t="s">
        <v>13</v>
      </c>
      <c r="E63" s="91" t="s">
        <v>229</v>
      </c>
      <c r="F63" s="303" t="s">
        <v>290</v>
      </c>
      <c r="G63" s="154">
        <v>0</v>
      </c>
      <c r="H63" s="154">
        <v>0</v>
      </c>
      <c r="I63" s="504"/>
      <c r="J63" s="639"/>
    </row>
    <row r="64" spans="1:10" s="2" customFormat="1" ht="24" customHeight="1">
      <c r="A64" s="325"/>
      <c r="B64" s="33" t="s">
        <v>275</v>
      </c>
      <c r="C64" s="145" t="s">
        <v>9</v>
      </c>
      <c r="D64" s="145" t="s">
        <v>13</v>
      </c>
      <c r="E64" s="318" t="s">
        <v>274</v>
      </c>
      <c r="F64" s="145"/>
      <c r="G64" s="154">
        <f>G65</f>
        <v>74.8</v>
      </c>
      <c r="H64" s="154">
        <f>H65</f>
        <v>74.7</v>
      </c>
      <c r="I64" s="500"/>
      <c r="J64" s="490"/>
    </row>
    <row r="65" spans="1:10" s="2" customFormat="1" ht="11.25" customHeight="1">
      <c r="A65" s="325"/>
      <c r="B65" s="9" t="s">
        <v>983</v>
      </c>
      <c r="C65" s="91" t="s">
        <v>9</v>
      </c>
      <c r="D65" s="91" t="s">
        <v>13</v>
      </c>
      <c r="E65" s="91" t="s">
        <v>274</v>
      </c>
      <c r="F65" s="303" t="s">
        <v>525</v>
      </c>
      <c r="G65" s="154">
        <f>G66</f>
        <v>74.8</v>
      </c>
      <c r="H65" s="154">
        <f>H66</f>
        <v>74.7</v>
      </c>
      <c r="I65" s="500"/>
      <c r="J65" s="490"/>
    </row>
    <row r="66" spans="1:10" s="2" customFormat="1" ht="11.25" customHeight="1">
      <c r="A66" s="325"/>
      <c r="B66" s="9" t="s">
        <v>203</v>
      </c>
      <c r="C66" s="91" t="s">
        <v>9</v>
      </c>
      <c r="D66" s="91" t="s">
        <v>13</v>
      </c>
      <c r="E66" s="91" t="s">
        <v>274</v>
      </c>
      <c r="F66" s="303" t="s">
        <v>290</v>
      </c>
      <c r="G66" s="154">
        <v>74.8</v>
      </c>
      <c r="H66" s="154">
        <v>74.7</v>
      </c>
      <c r="I66" s="500"/>
      <c r="J66" s="490"/>
    </row>
    <row r="67" spans="1:10" s="30" customFormat="1" ht="14.25">
      <c r="A67" s="326"/>
      <c r="B67" s="597" t="s">
        <v>500</v>
      </c>
      <c r="C67" s="598" t="s">
        <v>10</v>
      </c>
      <c r="D67" s="598"/>
      <c r="E67" s="598"/>
      <c r="F67" s="598"/>
      <c r="G67" s="610">
        <f>G68+G71+G91</f>
        <v>72640.7</v>
      </c>
      <c r="H67" s="610">
        <f>H68+H71+H91</f>
        <v>61494.6</v>
      </c>
      <c r="I67" s="505"/>
      <c r="J67" s="495"/>
    </row>
    <row r="68" spans="1:10" ht="15">
      <c r="A68" s="640"/>
      <c r="B68" s="600" t="s">
        <v>329</v>
      </c>
      <c r="C68" s="607" t="s">
        <v>10</v>
      </c>
      <c r="D68" s="608" t="s">
        <v>14</v>
      </c>
      <c r="E68" s="601"/>
      <c r="F68" s="607"/>
      <c r="G68" s="605">
        <f>G69</f>
        <v>541.3</v>
      </c>
      <c r="H68" s="605">
        <f>H69</f>
        <v>541.2</v>
      </c>
      <c r="I68" s="505"/>
      <c r="J68" s="492"/>
    </row>
    <row r="69" spans="1:10" ht="13.5" customHeight="1">
      <c r="A69" s="640"/>
      <c r="B69" s="499" t="s">
        <v>805</v>
      </c>
      <c r="C69" s="35" t="s">
        <v>10</v>
      </c>
      <c r="D69" s="35" t="s">
        <v>14</v>
      </c>
      <c r="E69" s="208" t="s">
        <v>193</v>
      </c>
      <c r="F69" s="35"/>
      <c r="G69" s="239">
        <f>G70</f>
        <v>541.3</v>
      </c>
      <c r="H69" s="239">
        <f>H70</f>
        <v>541.2</v>
      </c>
      <c r="I69" s="506"/>
      <c r="J69" s="484"/>
    </row>
    <row r="70" spans="1:10" ht="23.25" customHeight="1">
      <c r="A70" s="640"/>
      <c r="B70" s="11" t="s">
        <v>875</v>
      </c>
      <c r="C70" s="10" t="s">
        <v>10</v>
      </c>
      <c r="D70" s="10" t="s">
        <v>14</v>
      </c>
      <c r="E70" s="10" t="s">
        <v>193</v>
      </c>
      <c r="F70" s="309" t="s">
        <v>150</v>
      </c>
      <c r="G70" s="154">
        <v>541.3</v>
      </c>
      <c r="H70" s="154">
        <v>541.2</v>
      </c>
      <c r="I70" s="505"/>
      <c r="J70" s="492"/>
    </row>
    <row r="71" spans="1:10" ht="15" customHeight="1">
      <c r="A71" s="640"/>
      <c r="B71" s="600" t="s">
        <v>322</v>
      </c>
      <c r="C71" s="607" t="s">
        <v>10</v>
      </c>
      <c r="D71" s="608" t="s">
        <v>13</v>
      </c>
      <c r="E71" s="601"/>
      <c r="F71" s="607"/>
      <c r="G71" s="605">
        <f>G72+G75+G79+G83+G86</f>
        <v>69617.4</v>
      </c>
      <c r="H71" s="605">
        <f>H72+H75+H79+H83+H86</f>
        <v>58561</v>
      </c>
      <c r="I71" s="505"/>
      <c r="J71" s="492"/>
    </row>
    <row r="72" spans="1:10" s="425" customFormat="1" ht="26.25" customHeight="1">
      <c r="A72" s="641"/>
      <c r="B72" s="377" t="s">
        <v>883</v>
      </c>
      <c r="C72" s="145" t="s">
        <v>10</v>
      </c>
      <c r="D72" s="145" t="s">
        <v>13</v>
      </c>
      <c r="E72" s="318" t="s">
        <v>398</v>
      </c>
      <c r="F72" s="318"/>
      <c r="G72" s="609">
        <f>G73</f>
        <v>0</v>
      </c>
      <c r="H72" s="609">
        <f>H73</f>
        <v>0</v>
      </c>
      <c r="I72" s="504"/>
      <c r="J72" s="497"/>
    </row>
    <row r="73" spans="1:10" s="425" customFormat="1" ht="13.5" customHeight="1">
      <c r="A73" s="641"/>
      <c r="B73" s="9" t="s">
        <v>983</v>
      </c>
      <c r="C73" s="91" t="s">
        <v>10</v>
      </c>
      <c r="D73" s="91" t="s">
        <v>13</v>
      </c>
      <c r="E73" s="91" t="s">
        <v>398</v>
      </c>
      <c r="F73" s="303" t="s">
        <v>525</v>
      </c>
      <c r="G73" s="239">
        <f>G74</f>
        <v>0</v>
      </c>
      <c r="H73" s="239">
        <f>H74</f>
        <v>0</v>
      </c>
      <c r="I73" s="504"/>
      <c r="J73" s="497"/>
    </row>
    <row r="74" spans="1:10" s="425" customFormat="1" ht="13.5" customHeight="1">
      <c r="A74" s="641"/>
      <c r="B74" s="9" t="s">
        <v>520</v>
      </c>
      <c r="C74" s="91" t="s">
        <v>10</v>
      </c>
      <c r="D74" s="91" t="s">
        <v>13</v>
      </c>
      <c r="E74" s="91" t="s">
        <v>398</v>
      </c>
      <c r="F74" s="303" t="s">
        <v>519</v>
      </c>
      <c r="G74" s="239">
        <v>0</v>
      </c>
      <c r="H74" s="239">
        <v>0</v>
      </c>
      <c r="I74" s="504"/>
      <c r="J74" s="497"/>
    </row>
    <row r="75" spans="1:10" ht="36.75" customHeight="1">
      <c r="A75" s="640"/>
      <c r="B75" s="499" t="s">
        <v>668</v>
      </c>
      <c r="C75" s="35" t="s">
        <v>10</v>
      </c>
      <c r="D75" s="35" t="s">
        <v>13</v>
      </c>
      <c r="E75" s="208" t="s">
        <v>517</v>
      </c>
      <c r="F75" s="309"/>
      <c r="G75" s="239">
        <f>G77</f>
        <v>1998</v>
      </c>
      <c r="H75" s="239">
        <f>H77</f>
        <v>1998</v>
      </c>
      <c r="I75" s="501"/>
      <c r="J75" s="484"/>
    </row>
    <row r="76" spans="1:10" ht="12.75" customHeight="1">
      <c r="A76" s="640"/>
      <c r="B76" s="9" t="s">
        <v>983</v>
      </c>
      <c r="C76" s="91" t="s">
        <v>10</v>
      </c>
      <c r="D76" s="91" t="s">
        <v>13</v>
      </c>
      <c r="E76" s="91" t="s">
        <v>517</v>
      </c>
      <c r="F76" s="303" t="s">
        <v>525</v>
      </c>
      <c r="G76" s="154">
        <f>G77</f>
        <v>1998</v>
      </c>
      <c r="H76" s="154">
        <f>H77</f>
        <v>1998</v>
      </c>
      <c r="I76" s="500"/>
      <c r="J76" s="492"/>
    </row>
    <row r="77" spans="1:10" ht="12.75" customHeight="1">
      <c r="A77" s="640"/>
      <c r="B77" s="9" t="s">
        <v>203</v>
      </c>
      <c r="C77" s="91" t="s">
        <v>10</v>
      </c>
      <c r="D77" s="91" t="s">
        <v>13</v>
      </c>
      <c r="E77" s="91" t="s">
        <v>517</v>
      </c>
      <c r="F77" s="303" t="s">
        <v>290</v>
      </c>
      <c r="G77" s="154">
        <f>G78</f>
        <v>1998</v>
      </c>
      <c r="H77" s="154">
        <v>1998</v>
      </c>
      <c r="I77" s="500"/>
      <c r="J77" s="492"/>
    </row>
    <row r="78" spans="1:10" ht="13.5" customHeight="1">
      <c r="A78" s="640"/>
      <c r="B78" s="11" t="s">
        <v>826</v>
      </c>
      <c r="C78" s="611" t="s">
        <v>10</v>
      </c>
      <c r="D78" s="10" t="s">
        <v>13</v>
      </c>
      <c r="E78" s="10" t="s">
        <v>517</v>
      </c>
      <c r="F78" s="10" t="s">
        <v>290</v>
      </c>
      <c r="G78" s="153">
        <v>1998</v>
      </c>
      <c r="H78" s="153">
        <v>1998</v>
      </c>
      <c r="I78" s="500"/>
      <c r="J78" s="492"/>
    </row>
    <row r="79" spans="1:10" ht="50.25" customHeight="1">
      <c r="A79" s="640"/>
      <c r="B79" s="499" t="s">
        <v>669</v>
      </c>
      <c r="C79" s="35" t="s">
        <v>10</v>
      </c>
      <c r="D79" s="35" t="s">
        <v>13</v>
      </c>
      <c r="E79" s="208" t="s">
        <v>550</v>
      </c>
      <c r="F79" s="10"/>
      <c r="G79" s="270">
        <f>G80</f>
        <v>1167</v>
      </c>
      <c r="H79" s="270">
        <f>H80</f>
        <v>1167</v>
      </c>
      <c r="I79" s="501"/>
      <c r="J79" s="484"/>
    </row>
    <row r="80" spans="1:10" ht="13.5" customHeight="1">
      <c r="A80" s="640"/>
      <c r="B80" s="9" t="s">
        <v>983</v>
      </c>
      <c r="C80" s="91" t="s">
        <v>10</v>
      </c>
      <c r="D80" s="91" t="s">
        <v>13</v>
      </c>
      <c r="E80" s="91" t="s">
        <v>550</v>
      </c>
      <c r="F80" s="303" t="s">
        <v>525</v>
      </c>
      <c r="G80" s="154">
        <f>G81</f>
        <v>1167</v>
      </c>
      <c r="H80" s="154">
        <f>H81</f>
        <v>1167</v>
      </c>
      <c r="I80" s="500"/>
      <c r="J80" s="492"/>
    </row>
    <row r="81" spans="1:10" ht="12.75" customHeight="1">
      <c r="A81" s="640"/>
      <c r="B81" s="9" t="s">
        <v>203</v>
      </c>
      <c r="C81" s="91" t="s">
        <v>10</v>
      </c>
      <c r="D81" s="91" t="s">
        <v>13</v>
      </c>
      <c r="E81" s="91" t="s">
        <v>550</v>
      </c>
      <c r="F81" s="303" t="s">
        <v>290</v>
      </c>
      <c r="G81" s="154">
        <v>1167</v>
      </c>
      <c r="H81" s="154">
        <v>1167</v>
      </c>
      <c r="I81" s="500"/>
      <c r="J81" s="492"/>
    </row>
    <row r="82" spans="1:10" ht="13.5" customHeight="1">
      <c r="A82" s="640"/>
      <c r="B82" s="11" t="s">
        <v>826</v>
      </c>
      <c r="C82" s="611" t="s">
        <v>10</v>
      </c>
      <c r="D82" s="10" t="s">
        <v>13</v>
      </c>
      <c r="E82" s="10" t="s">
        <v>550</v>
      </c>
      <c r="F82" s="10" t="s">
        <v>290</v>
      </c>
      <c r="G82" s="153">
        <v>1167</v>
      </c>
      <c r="H82" s="153">
        <v>1167</v>
      </c>
      <c r="I82" s="500"/>
      <c r="J82" s="492"/>
    </row>
    <row r="83" spans="1:10" ht="39.75" customHeight="1">
      <c r="A83" s="640"/>
      <c r="B83" s="499" t="s">
        <v>557</v>
      </c>
      <c r="C83" s="498" t="s">
        <v>10</v>
      </c>
      <c r="D83" s="35" t="s">
        <v>13</v>
      </c>
      <c r="E83" s="208" t="s">
        <v>556</v>
      </c>
      <c r="F83" s="35"/>
      <c r="G83" s="348">
        <f>G84</f>
        <v>327.4</v>
      </c>
      <c r="H83" s="348">
        <f>H84</f>
        <v>327.3</v>
      </c>
      <c r="I83" s="500"/>
      <c r="J83" s="492"/>
    </row>
    <row r="84" spans="1:10" ht="13.5" customHeight="1">
      <c r="A84" s="640"/>
      <c r="B84" s="9" t="s">
        <v>983</v>
      </c>
      <c r="C84" s="91" t="s">
        <v>10</v>
      </c>
      <c r="D84" s="91" t="s">
        <v>13</v>
      </c>
      <c r="E84" s="91" t="s">
        <v>556</v>
      </c>
      <c r="F84" s="303" t="s">
        <v>525</v>
      </c>
      <c r="G84" s="153">
        <f>G85</f>
        <v>327.4</v>
      </c>
      <c r="H84" s="153">
        <f>H85</f>
        <v>327.3</v>
      </c>
      <c r="I84" s="500"/>
      <c r="J84" s="492"/>
    </row>
    <row r="85" spans="1:10" ht="13.5" customHeight="1">
      <c r="A85" s="640"/>
      <c r="B85" s="9" t="s">
        <v>203</v>
      </c>
      <c r="C85" s="91" t="s">
        <v>10</v>
      </c>
      <c r="D85" s="91" t="s">
        <v>13</v>
      </c>
      <c r="E85" s="91" t="s">
        <v>556</v>
      </c>
      <c r="F85" s="303" t="s">
        <v>290</v>
      </c>
      <c r="G85" s="153">
        <v>327.4</v>
      </c>
      <c r="H85" s="153">
        <v>327.3</v>
      </c>
      <c r="I85" s="500"/>
      <c r="J85" s="492"/>
    </row>
    <row r="86" spans="1:10" ht="27" customHeight="1">
      <c r="A86" s="640"/>
      <c r="B86" s="612" t="s">
        <v>408</v>
      </c>
      <c r="C86" s="498" t="s">
        <v>10</v>
      </c>
      <c r="D86" s="35" t="s">
        <v>13</v>
      </c>
      <c r="E86" s="208" t="s">
        <v>640</v>
      </c>
      <c r="F86" s="35"/>
      <c r="G86" s="348">
        <f>G87</f>
        <v>66125</v>
      </c>
      <c r="H86" s="348">
        <f>H87</f>
        <v>55068.7</v>
      </c>
      <c r="I86" s="505"/>
      <c r="J86" s="492"/>
    </row>
    <row r="87" spans="1:10" ht="13.5" customHeight="1">
      <c r="A87" s="640"/>
      <c r="B87" s="9" t="s">
        <v>983</v>
      </c>
      <c r="C87" s="91" t="s">
        <v>10</v>
      </c>
      <c r="D87" s="91" t="s">
        <v>13</v>
      </c>
      <c r="E87" s="91" t="s">
        <v>640</v>
      </c>
      <c r="F87" s="303" t="s">
        <v>525</v>
      </c>
      <c r="G87" s="153">
        <f>G88</f>
        <v>66125</v>
      </c>
      <c r="H87" s="153">
        <f>H88</f>
        <v>55068.7</v>
      </c>
      <c r="I87" s="505"/>
      <c r="J87" s="492"/>
    </row>
    <row r="88" spans="1:10" ht="13.5" customHeight="1">
      <c r="A88" s="640"/>
      <c r="B88" s="9" t="s">
        <v>203</v>
      </c>
      <c r="C88" s="91" t="s">
        <v>10</v>
      </c>
      <c r="D88" s="91" t="s">
        <v>13</v>
      </c>
      <c r="E88" s="91" t="s">
        <v>640</v>
      </c>
      <c r="F88" s="303" t="s">
        <v>290</v>
      </c>
      <c r="G88" s="153">
        <v>66125</v>
      </c>
      <c r="H88" s="153">
        <v>55068.7</v>
      </c>
      <c r="I88" s="505"/>
      <c r="J88" s="492"/>
    </row>
    <row r="89" spans="1:10" ht="13.5" customHeight="1">
      <c r="A89" s="613"/>
      <c r="B89" s="11" t="s">
        <v>461</v>
      </c>
      <c r="C89" s="611" t="s">
        <v>10</v>
      </c>
      <c r="D89" s="10" t="s">
        <v>13</v>
      </c>
      <c r="E89" s="10" t="s">
        <v>640</v>
      </c>
      <c r="F89" s="10" t="s">
        <v>290</v>
      </c>
      <c r="G89" s="153">
        <v>3967.8</v>
      </c>
      <c r="H89" s="153">
        <v>3967.8</v>
      </c>
      <c r="I89" s="502"/>
      <c r="J89" s="492"/>
    </row>
    <row r="90" spans="1:10" ht="13.5" customHeight="1">
      <c r="A90" s="640"/>
      <c r="B90" s="11" t="s">
        <v>786</v>
      </c>
      <c r="C90" s="611" t="s">
        <v>10</v>
      </c>
      <c r="D90" s="10" t="s">
        <v>13</v>
      </c>
      <c r="E90" s="10" t="s">
        <v>640</v>
      </c>
      <c r="F90" s="10" t="s">
        <v>290</v>
      </c>
      <c r="G90" s="153">
        <v>14510</v>
      </c>
      <c r="H90" s="153">
        <v>0</v>
      </c>
      <c r="I90" s="500"/>
      <c r="J90" s="492"/>
    </row>
    <row r="91" spans="1:10" ht="15" customHeight="1">
      <c r="A91" s="640"/>
      <c r="B91" s="600" t="s">
        <v>956</v>
      </c>
      <c r="C91" s="607" t="s">
        <v>10</v>
      </c>
      <c r="D91" s="608" t="s">
        <v>264</v>
      </c>
      <c r="E91" s="601"/>
      <c r="F91" s="607"/>
      <c r="G91" s="605">
        <f>G92+G95+G98+G101+G105+G108+G112+G115</f>
        <v>2482</v>
      </c>
      <c r="H91" s="605">
        <f>H92+H95+H98+H101+H105+H108+H112+H115</f>
        <v>2392.4</v>
      </c>
      <c r="I91" s="500"/>
      <c r="J91" s="492"/>
    </row>
    <row r="92" spans="1:10" s="425" customFormat="1" ht="15" customHeight="1">
      <c r="A92" s="641"/>
      <c r="B92" s="22" t="s">
        <v>671</v>
      </c>
      <c r="C92" s="35" t="s">
        <v>10</v>
      </c>
      <c r="D92" s="35" t="s">
        <v>264</v>
      </c>
      <c r="E92" s="208" t="s">
        <v>642</v>
      </c>
      <c r="F92" s="309"/>
      <c r="G92" s="239">
        <f>G93</f>
        <v>0</v>
      </c>
      <c r="H92" s="239">
        <f>H93</f>
        <v>0</v>
      </c>
      <c r="I92" s="504"/>
      <c r="J92" s="497"/>
    </row>
    <row r="93" spans="1:10" s="425" customFormat="1" ht="15" customHeight="1">
      <c r="A93" s="641"/>
      <c r="B93" s="9" t="s">
        <v>983</v>
      </c>
      <c r="C93" s="91" t="s">
        <v>10</v>
      </c>
      <c r="D93" s="91" t="s">
        <v>264</v>
      </c>
      <c r="E93" s="91" t="s">
        <v>642</v>
      </c>
      <c r="F93" s="303" t="s">
        <v>525</v>
      </c>
      <c r="G93" s="154">
        <f>G94</f>
        <v>0</v>
      </c>
      <c r="H93" s="154">
        <f>H94</f>
        <v>0</v>
      </c>
      <c r="I93" s="504"/>
      <c r="J93" s="497"/>
    </row>
    <row r="94" spans="1:10" s="425" customFormat="1" ht="15" customHeight="1">
      <c r="A94" s="641"/>
      <c r="B94" s="9" t="s">
        <v>203</v>
      </c>
      <c r="C94" s="91" t="s">
        <v>10</v>
      </c>
      <c r="D94" s="91" t="s">
        <v>264</v>
      </c>
      <c r="E94" s="91" t="s">
        <v>642</v>
      </c>
      <c r="F94" s="303" t="s">
        <v>290</v>
      </c>
      <c r="G94" s="154">
        <v>0</v>
      </c>
      <c r="H94" s="154">
        <v>0</v>
      </c>
      <c r="I94" s="504"/>
      <c r="J94" s="497"/>
    </row>
    <row r="95" spans="1:10" ht="49.5" customHeight="1">
      <c r="A95" s="640"/>
      <c r="B95" s="22" t="s">
        <v>993</v>
      </c>
      <c r="C95" s="35" t="s">
        <v>10</v>
      </c>
      <c r="D95" s="35" t="s">
        <v>264</v>
      </c>
      <c r="E95" s="208" t="s">
        <v>980</v>
      </c>
      <c r="F95" s="309"/>
      <c r="G95" s="239">
        <f>G97</f>
        <v>340.6</v>
      </c>
      <c r="H95" s="239">
        <f>H97</f>
        <v>340.6</v>
      </c>
      <c r="I95" s="500"/>
      <c r="J95" s="492"/>
    </row>
    <row r="96" spans="1:10" ht="24.75" customHeight="1">
      <c r="A96" s="640"/>
      <c r="B96" s="11" t="s">
        <v>875</v>
      </c>
      <c r="C96" s="10" t="s">
        <v>10</v>
      </c>
      <c r="D96" s="10" t="s">
        <v>264</v>
      </c>
      <c r="E96" s="91" t="s">
        <v>980</v>
      </c>
      <c r="F96" s="309" t="s">
        <v>150</v>
      </c>
      <c r="G96" s="154">
        <v>340.6</v>
      </c>
      <c r="H96" s="154">
        <v>340.6</v>
      </c>
      <c r="I96" s="500"/>
      <c r="J96" s="492"/>
    </row>
    <row r="97" spans="1:10" ht="15" customHeight="1">
      <c r="A97" s="640"/>
      <c r="B97" s="11" t="s">
        <v>793</v>
      </c>
      <c r="C97" s="611" t="s">
        <v>10</v>
      </c>
      <c r="D97" s="10" t="s">
        <v>264</v>
      </c>
      <c r="E97" s="10" t="s">
        <v>980</v>
      </c>
      <c r="F97" s="10" t="s">
        <v>150</v>
      </c>
      <c r="G97" s="153">
        <v>340.6</v>
      </c>
      <c r="H97" s="153">
        <v>340.6</v>
      </c>
      <c r="I97" s="500"/>
      <c r="J97" s="492"/>
    </row>
    <row r="98" spans="1:10" ht="25.5" customHeight="1">
      <c r="A98" s="640"/>
      <c r="B98" s="377" t="s">
        <v>883</v>
      </c>
      <c r="C98" s="145" t="s">
        <v>10</v>
      </c>
      <c r="D98" s="145" t="s">
        <v>264</v>
      </c>
      <c r="E98" s="318" t="s">
        <v>398</v>
      </c>
      <c r="F98" s="318"/>
      <c r="G98" s="609">
        <f>G99</f>
        <v>1141</v>
      </c>
      <c r="H98" s="609">
        <f>H99</f>
        <v>1141</v>
      </c>
      <c r="I98" s="500"/>
      <c r="J98" s="492"/>
    </row>
    <row r="99" spans="1:10" ht="15" customHeight="1">
      <c r="A99" s="640"/>
      <c r="B99" s="9" t="s">
        <v>983</v>
      </c>
      <c r="C99" s="91" t="s">
        <v>10</v>
      </c>
      <c r="D99" s="91" t="s">
        <v>264</v>
      </c>
      <c r="E99" s="91" t="s">
        <v>398</v>
      </c>
      <c r="F99" s="303" t="s">
        <v>525</v>
      </c>
      <c r="G99" s="239">
        <f>G100</f>
        <v>1141</v>
      </c>
      <c r="H99" s="239">
        <f>H100</f>
        <v>1141</v>
      </c>
      <c r="I99" s="500"/>
      <c r="J99" s="492"/>
    </row>
    <row r="100" spans="1:10" ht="15" customHeight="1">
      <c r="A100" s="640"/>
      <c r="B100" s="9" t="s">
        <v>203</v>
      </c>
      <c r="C100" s="91" t="s">
        <v>10</v>
      </c>
      <c r="D100" s="91" t="s">
        <v>264</v>
      </c>
      <c r="E100" s="91" t="s">
        <v>398</v>
      </c>
      <c r="F100" s="303" t="s">
        <v>290</v>
      </c>
      <c r="G100" s="239">
        <v>1141</v>
      </c>
      <c r="H100" s="239">
        <v>1141</v>
      </c>
      <c r="I100" s="500"/>
      <c r="J100" s="492"/>
    </row>
    <row r="101" spans="1:10" ht="49.5" customHeight="1">
      <c r="A101" s="640"/>
      <c r="B101" s="22" t="s">
        <v>397</v>
      </c>
      <c r="C101" s="35" t="s">
        <v>10</v>
      </c>
      <c r="D101" s="35" t="s">
        <v>264</v>
      </c>
      <c r="E101" s="208" t="s">
        <v>422</v>
      </c>
      <c r="F101" s="309"/>
      <c r="G101" s="239">
        <f>G102</f>
        <v>89.6</v>
      </c>
      <c r="H101" s="239">
        <f>H102</f>
        <v>0</v>
      </c>
      <c r="I101" s="500"/>
      <c r="J101" s="492"/>
    </row>
    <row r="102" spans="1:10" ht="12" customHeight="1">
      <c r="A102" s="640"/>
      <c r="B102" s="9" t="s">
        <v>983</v>
      </c>
      <c r="C102" s="91" t="s">
        <v>10</v>
      </c>
      <c r="D102" s="91" t="s">
        <v>264</v>
      </c>
      <c r="E102" s="91" t="s">
        <v>422</v>
      </c>
      <c r="F102" s="303" t="s">
        <v>525</v>
      </c>
      <c r="G102" s="154">
        <f>G103</f>
        <v>89.6</v>
      </c>
      <c r="H102" s="154">
        <f>H103</f>
        <v>0</v>
      </c>
      <c r="I102" s="500"/>
      <c r="J102" s="492"/>
    </row>
    <row r="103" spans="1:10" ht="12.75" customHeight="1">
      <c r="A103" s="640"/>
      <c r="B103" s="9" t="s">
        <v>203</v>
      </c>
      <c r="C103" s="91" t="s">
        <v>10</v>
      </c>
      <c r="D103" s="91" t="s">
        <v>264</v>
      </c>
      <c r="E103" s="91" t="s">
        <v>422</v>
      </c>
      <c r="F103" s="303" t="s">
        <v>290</v>
      </c>
      <c r="G103" s="154">
        <v>89.6</v>
      </c>
      <c r="H103" s="154">
        <v>0</v>
      </c>
      <c r="I103" s="500"/>
      <c r="J103" s="492"/>
    </row>
    <row r="104" spans="1:10" ht="15" customHeight="1">
      <c r="A104" s="640"/>
      <c r="B104" s="11" t="s">
        <v>826</v>
      </c>
      <c r="C104" s="611" t="s">
        <v>10</v>
      </c>
      <c r="D104" s="10" t="s">
        <v>264</v>
      </c>
      <c r="E104" s="10" t="s">
        <v>422</v>
      </c>
      <c r="F104" s="10" t="s">
        <v>290</v>
      </c>
      <c r="G104" s="153">
        <v>89.6</v>
      </c>
      <c r="H104" s="153">
        <v>0</v>
      </c>
      <c r="I104" s="500"/>
      <c r="J104" s="492"/>
    </row>
    <row r="105" spans="1:10" s="425" customFormat="1" ht="24.75" customHeight="1">
      <c r="A105" s="641"/>
      <c r="B105" s="22" t="s">
        <v>824</v>
      </c>
      <c r="C105" s="35" t="s">
        <v>10</v>
      </c>
      <c r="D105" s="35" t="s">
        <v>264</v>
      </c>
      <c r="E105" s="318" t="s">
        <v>348</v>
      </c>
      <c r="F105" s="309"/>
      <c r="G105" s="239">
        <f>G107</f>
        <v>0</v>
      </c>
      <c r="H105" s="239">
        <f>H107</f>
        <v>0</v>
      </c>
      <c r="I105" s="642"/>
      <c r="J105" s="485"/>
    </row>
    <row r="106" spans="1:10" s="425" customFormat="1" ht="12" customHeight="1">
      <c r="A106" s="641"/>
      <c r="B106" s="9" t="s">
        <v>983</v>
      </c>
      <c r="C106" s="91" t="s">
        <v>10</v>
      </c>
      <c r="D106" s="91" t="s">
        <v>264</v>
      </c>
      <c r="E106" s="145" t="s">
        <v>348</v>
      </c>
      <c r="F106" s="303" t="s">
        <v>525</v>
      </c>
      <c r="G106" s="154">
        <f>G107</f>
        <v>0</v>
      </c>
      <c r="H106" s="154">
        <f>H107</f>
        <v>0</v>
      </c>
      <c r="I106" s="504"/>
      <c r="J106" s="497"/>
    </row>
    <row r="107" spans="1:10" s="425" customFormat="1" ht="12" customHeight="1">
      <c r="A107" s="641"/>
      <c r="B107" s="9" t="s">
        <v>203</v>
      </c>
      <c r="C107" s="91" t="s">
        <v>10</v>
      </c>
      <c r="D107" s="91" t="s">
        <v>264</v>
      </c>
      <c r="E107" s="145" t="s">
        <v>348</v>
      </c>
      <c r="F107" s="303" t="s">
        <v>290</v>
      </c>
      <c r="G107" s="154">
        <v>0</v>
      </c>
      <c r="H107" s="154">
        <v>0</v>
      </c>
      <c r="I107" s="504"/>
      <c r="J107" s="497"/>
    </row>
    <row r="108" spans="1:10" ht="27" customHeight="1">
      <c r="A108" s="640"/>
      <c r="B108" s="59" t="s">
        <v>293</v>
      </c>
      <c r="C108" s="35" t="s">
        <v>10</v>
      </c>
      <c r="D108" s="35" t="s">
        <v>264</v>
      </c>
      <c r="E108" s="208" t="s">
        <v>803</v>
      </c>
      <c r="F108" s="309"/>
      <c r="G108" s="239">
        <f>G109+G111</f>
        <v>100</v>
      </c>
      <c r="H108" s="239">
        <f>H109+H111</f>
        <v>100</v>
      </c>
      <c r="I108" s="501"/>
      <c r="J108" s="484"/>
    </row>
    <row r="109" spans="1:10" ht="12.75" customHeight="1">
      <c r="A109" s="640"/>
      <c r="B109" s="9" t="s">
        <v>983</v>
      </c>
      <c r="C109" s="91" t="s">
        <v>10</v>
      </c>
      <c r="D109" s="91" t="s">
        <v>264</v>
      </c>
      <c r="E109" s="91" t="s">
        <v>803</v>
      </c>
      <c r="F109" s="303" t="s">
        <v>525</v>
      </c>
      <c r="G109" s="154">
        <f>G110</f>
        <v>6</v>
      </c>
      <c r="H109" s="154">
        <f>H110</f>
        <v>6</v>
      </c>
      <c r="I109" s="500"/>
      <c r="J109" s="492"/>
    </row>
    <row r="110" spans="1:10" ht="12.75" customHeight="1">
      <c r="A110" s="640"/>
      <c r="B110" s="9" t="s">
        <v>203</v>
      </c>
      <c r="C110" s="91" t="s">
        <v>10</v>
      </c>
      <c r="D110" s="91" t="s">
        <v>264</v>
      </c>
      <c r="E110" s="91" t="s">
        <v>803</v>
      </c>
      <c r="F110" s="303" t="s">
        <v>290</v>
      </c>
      <c r="G110" s="154">
        <v>6</v>
      </c>
      <c r="H110" s="154">
        <v>6</v>
      </c>
      <c r="I110" s="500"/>
      <c r="J110" s="492"/>
    </row>
    <row r="111" spans="1:10" ht="24.75" customHeight="1">
      <c r="A111" s="640"/>
      <c r="B111" s="11" t="s">
        <v>875</v>
      </c>
      <c r="C111" s="10" t="s">
        <v>10</v>
      </c>
      <c r="D111" s="10" t="s">
        <v>264</v>
      </c>
      <c r="E111" s="91" t="s">
        <v>803</v>
      </c>
      <c r="F111" s="309" t="s">
        <v>150</v>
      </c>
      <c r="G111" s="154">
        <v>94</v>
      </c>
      <c r="H111" s="154">
        <v>94</v>
      </c>
      <c r="I111" s="500"/>
      <c r="J111" s="492"/>
    </row>
    <row r="112" spans="1:10" ht="39" customHeight="1">
      <c r="A112" s="640"/>
      <c r="B112" s="612" t="s">
        <v>674</v>
      </c>
      <c r="C112" s="35" t="s">
        <v>10</v>
      </c>
      <c r="D112" s="35" t="s">
        <v>264</v>
      </c>
      <c r="E112" s="208" t="s">
        <v>769</v>
      </c>
      <c r="F112" s="309"/>
      <c r="G112" s="239">
        <f>G113</f>
        <v>746.9</v>
      </c>
      <c r="H112" s="239">
        <f>H113</f>
        <v>746.9</v>
      </c>
      <c r="I112" s="500"/>
      <c r="J112" s="492"/>
    </row>
    <row r="113" spans="1:10" ht="12.75" customHeight="1">
      <c r="A113" s="640"/>
      <c r="B113" s="9" t="s">
        <v>983</v>
      </c>
      <c r="C113" s="91" t="s">
        <v>10</v>
      </c>
      <c r="D113" s="91" t="s">
        <v>264</v>
      </c>
      <c r="E113" s="91" t="s">
        <v>769</v>
      </c>
      <c r="F113" s="303" t="s">
        <v>525</v>
      </c>
      <c r="G113" s="154">
        <f>G114</f>
        <v>746.9</v>
      </c>
      <c r="H113" s="154">
        <v>746.9</v>
      </c>
      <c r="I113" s="500"/>
      <c r="J113" s="492"/>
    </row>
    <row r="114" spans="1:10" ht="12.75" customHeight="1">
      <c r="A114" s="640"/>
      <c r="B114" s="9" t="s">
        <v>203</v>
      </c>
      <c r="C114" s="91" t="s">
        <v>10</v>
      </c>
      <c r="D114" s="91" t="s">
        <v>264</v>
      </c>
      <c r="E114" s="91" t="s">
        <v>769</v>
      </c>
      <c r="F114" s="303" t="s">
        <v>290</v>
      </c>
      <c r="G114" s="154">
        <v>746.9</v>
      </c>
      <c r="H114" s="154">
        <v>746.9</v>
      </c>
      <c r="I114" s="500"/>
      <c r="J114" s="492"/>
    </row>
    <row r="115" spans="1:10" ht="27" customHeight="1">
      <c r="A115" s="640"/>
      <c r="B115" s="22" t="s">
        <v>428</v>
      </c>
      <c r="C115" s="35" t="s">
        <v>10</v>
      </c>
      <c r="D115" s="35" t="s">
        <v>264</v>
      </c>
      <c r="E115" s="208" t="s">
        <v>267</v>
      </c>
      <c r="F115" s="309"/>
      <c r="G115" s="239">
        <f>G117</f>
        <v>63.9</v>
      </c>
      <c r="H115" s="239">
        <f>H117</f>
        <v>63.9</v>
      </c>
      <c r="I115" s="500"/>
      <c r="J115" s="492"/>
    </row>
    <row r="116" spans="1:10" ht="12" customHeight="1">
      <c r="A116" s="640"/>
      <c r="B116" s="9" t="s">
        <v>983</v>
      </c>
      <c r="C116" s="91" t="s">
        <v>10</v>
      </c>
      <c r="D116" s="91" t="s">
        <v>264</v>
      </c>
      <c r="E116" s="91" t="s">
        <v>267</v>
      </c>
      <c r="F116" s="303" t="s">
        <v>525</v>
      </c>
      <c r="G116" s="154">
        <f>G117</f>
        <v>63.9</v>
      </c>
      <c r="H116" s="154">
        <f>H117</f>
        <v>63.9</v>
      </c>
      <c r="I116" s="500"/>
      <c r="J116" s="492"/>
    </row>
    <row r="117" spans="1:10" ht="12" customHeight="1">
      <c r="A117" s="640"/>
      <c r="B117" s="9" t="s">
        <v>203</v>
      </c>
      <c r="C117" s="91" t="s">
        <v>10</v>
      </c>
      <c r="D117" s="91" t="s">
        <v>264</v>
      </c>
      <c r="E117" s="91" t="s">
        <v>267</v>
      </c>
      <c r="F117" s="303" t="s">
        <v>290</v>
      </c>
      <c r="G117" s="154">
        <v>63.9</v>
      </c>
      <c r="H117" s="154">
        <v>63.9</v>
      </c>
      <c r="I117" s="500"/>
      <c r="J117" s="492"/>
    </row>
    <row r="118" spans="1:10" s="31" customFormat="1" ht="15" customHeight="1">
      <c r="A118" s="327"/>
      <c r="B118" s="597" t="s">
        <v>407</v>
      </c>
      <c r="C118" s="598" t="s">
        <v>15</v>
      </c>
      <c r="D118" s="598"/>
      <c r="E118" s="598"/>
      <c r="F118" s="598"/>
      <c r="G118" s="599">
        <f>G119+G146+G157</f>
        <v>43079.299999999996</v>
      </c>
      <c r="H118" s="599">
        <f>H119+H146+H157</f>
        <v>43078.3</v>
      </c>
      <c r="I118" s="510"/>
      <c r="J118" s="496"/>
    </row>
    <row r="119" spans="1:10" s="2" customFormat="1" ht="14.25" customHeight="1">
      <c r="A119" s="325"/>
      <c r="B119" s="600" t="s">
        <v>331</v>
      </c>
      <c r="C119" s="601" t="s">
        <v>15</v>
      </c>
      <c r="D119" s="598" t="s">
        <v>7</v>
      </c>
      <c r="E119" s="601"/>
      <c r="F119" s="601"/>
      <c r="G119" s="602">
        <f>G120+G127+G129+G134+G137+G140+G132+G125</f>
        <v>25007.9</v>
      </c>
      <c r="H119" s="602">
        <f>H120+H127+H129+H134+H137+H140+H132+H125</f>
        <v>25007.7</v>
      </c>
      <c r="I119" s="511"/>
      <c r="J119" s="490"/>
    </row>
    <row r="120" spans="1:10" s="2" customFormat="1" ht="14.25" customHeight="1">
      <c r="A120" s="325"/>
      <c r="B120" s="59" t="s">
        <v>831</v>
      </c>
      <c r="C120" s="35" t="s">
        <v>15</v>
      </c>
      <c r="D120" s="35" t="s">
        <v>7</v>
      </c>
      <c r="E120" s="208" t="s">
        <v>873</v>
      </c>
      <c r="F120" s="309"/>
      <c r="G120" s="239">
        <f>G121+G123</f>
        <v>3073.2</v>
      </c>
      <c r="H120" s="239">
        <f>H121+H123</f>
        <v>3073.1</v>
      </c>
      <c r="I120" s="500"/>
      <c r="J120" s="490"/>
    </row>
    <row r="121" spans="1:10" s="2" customFormat="1" ht="14.25" customHeight="1">
      <c r="A121" s="325"/>
      <c r="B121" s="9" t="s">
        <v>983</v>
      </c>
      <c r="C121" s="91" t="s">
        <v>15</v>
      </c>
      <c r="D121" s="91" t="s">
        <v>7</v>
      </c>
      <c r="E121" s="91" t="s">
        <v>873</v>
      </c>
      <c r="F121" s="303" t="s">
        <v>525</v>
      </c>
      <c r="G121" s="154">
        <f>G122</f>
        <v>2900</v>
      </c>
      <c r="H121" s="154">
        <f>H122</f>
        <v>2900</v>
      </c>
      <c r="I121" s="500"/>
      <c r="J121" s="490"/>
    </row>
    <row r="122" spans="1:10" s="2" customFormat="1" ht="14.25" customHeight="1">
      <c r="A122" s="325"/>
      <c r="B122" s="9" t="s">
        <v>203</v>
      </c>
      <c r="C122" s="91" t="s">
        <v>15</v>
      </c>
      <c r="D122" s="91" t="s">
        <v>7</v>
      </c>
      <c r="E122" s="91" t="s">
        <v>873</v>
      </c>
      <c r="F122" s="303" t="s">
        <v>290</v>
      </c>
      <c r="G122" s="154">
        <v>2900</v>
      </c>
      <c r="H122" s="154">
        <v>2900</v>
      </c>
      <c r="I122" s="500"/>
      <c r="J122" s="490"/>
    </row>
    <row r="123" spans="1:10" s="2" customFormat="1" ht="13.5" customHeight="1">
      <c r="A123" s="325"/>
      <c r="B123" s="9" t="s">
        <v>162</v>
      </c>
      <c r="C123" s="91" t="s">
        <v>15</v>
      </c>
      <c r="D123" s="91" t="s">
        <v>7</v>
      </c>
      <c r="E123" s="91" t="s">
        <v>873</v>
      </c>
      <c r="F123" s="303" t="s">
        <v>163</v>
      </c>
      <c r="G123" s="154">
        <f>G124</f>
        <v>173.2</v>
      </c>
      <c r="H123" s="154">
        <f>H124</f>
        <v>173.1</v>
      </c>
      <c r="I123" s="500"/>
      <c r="J123" s="490"/>
    </row>
    <row r="124" spans="1:10" s="2" customFormat="1" ht="47.25" customHeight="1">
      <c r="A124" s="325"/>
      <c r="B124" s="489" t="s">
        <v>992</v>
      </c>
      <c r="C124" s="91" t="s">
        <v>15</v>
      </c>
      <c r="D124" s="91" t="s">
        <v>7</v>
      </c>
      <c r="E124" s="91" t="s">
        <v>873</v>
      </c>
      <c r="F124" s="303" t="s">
        <v>161</v>
      </c>
      <c r="G124" s="154">
        <v>173.2</v>
      </c>
      <c r="H124" s="154">
        <v>173.1</v>
      </c>
      <c r="I124" s="500"/>
      <c r="J124" s="490"/>
    </row>
    <row r="125" spans="1:10" s="417" customFormat="1" ht="36.75" customHeight="1">
      <c r="A125" s="456"/>
      <c r="B125" s="614" t="s">
        <v>717</v>
      </c>
      <c r="C125" s="145" t="s">
        <v>15</v>
      </c>
      <c r="D125" s="145" t="s">
        <v>7</v>
      </c>
      <c r="E125" s="318" t="s">
        <v>734</v>
      </c>
      <c r="F125" s="35"/>
      <c r="G125" s="239">
        <f>G126</f>
        <v>0</v>
      </c>
      <c r="H125" s="239">
        <f>H126</f>
        <v>0</v>
      </c>
      <c r="I125" s="643"/>
      <c r="J125" s="644"/>
    </row>
    <row r="126" spans="1:10" s="417" customFormat="1" ht="15.75" customHeight="1">
      <c r="A126" s="456"/>
      <c r="B126" s="11" t="s">
        <v>541</v>
      </c>
      <c r="C126" s="10" t="s">
        <v>15</v>
      </c>
      <c r="D126" s="10" t="s">
        <v>7</v>
      </c>
      <c r="E126" s="10" t="s">
        <v>734</v>
      </c>
      <c r="F126" s="309" t="s">
        <v>904</v>
      </c>
      <c r="G126" s="154">
        <v>0</v>
      </c>
      <c r="H126" s="154">
        <v>0</v>
      </c>
      <c r="I126" s="643"/>
      <c r="J126" s="639"/>
    </row>
    <row r="127" spans="1:10" s="417" customFormat="1" ht="36.75" customHeight="1">
      <c r="A127" s="456"/>
      <c r="B127" s="614" t="s">
        <v>735</v>
      </c>
      <c r="C127" s="35" t="s">
        <v>15</v>
      </c>
      <c r="D127" s="35" t="s">
        <v>7</v>
      </c>
      <c r="E127" s="208" t="s">
        <v>828</v>
      </c>
      <c r="F127" s="208"/>
      <c r="G127" s="239">
        <f>G128</f>
        <v>0</v>
      </c>
      <c r="H127" s="239">
        <f>H128</f>
        <v>0</v>
      </c>
      <c r="I127" s="643"/>
      <c r="J127" s="639"/>
    </row>
    <row r="128" spans="1:10" s="417" customFormat="1" ht="14.25" customHeight="1">
      <c r="A128" s="456"/>
      <c r="B128" s="11" t="s">
        <v>541</v>
      </c>
      <c r="C128" s="10" t="s">
        <v>15</v>
      </c>
      <c r="D128" s="10" t="s">
        <v>7</v>
      </c>
      <c r="E128" s="10" t="s">
        <v>828</v>
      </c>
      <c r="F128" s="309" t="s">
        <v>904</v>
      </c>
      <c r="G128" s="154">
        <v>0</v>
      </c>
      <c r="H128" s="154">
        <v>0</v>
      </c>
      <c r="I128" s="643"/>
      <c r="J128" s="639"/>
    </row>
    <row r="129" spans="1:10" s="417" customFormat="1" ht="25.5" customHeight="1">
      <c r="A129" s="456"/>
      <c r="B129" s="59" t="s">
        <v>200</v>
      </c>
      <c r="C129" s="145" t="s">
        <v>15</v>
      </c>
      <c r="D129" s="145" t="s">
        <v>7</v>
      </c>
      <c r="E129" s="318" t="s">
        <v>830</v>
      </c>
      <c r="F129" s="229"/>
      <c r="G129" s="348">
        <f>G130</f>
        <v>0</v>
      </c>
      <c r="H129" s="348">
        <f>H130</f>
        <v>0</v>
      </c>
      <c r="I129" s="504"/>
      <c r="J129" s="639"/>
    </row>
    <row r="130" spans="1:10" s="417" customFormat="1" ht="12" customHeight="1">
      <c r="A130" s="456"/>
      <c r="B130" s="11" t="s">
        <v>618</v>
      </c>
      <c r="C130" s="10" t="s">
        <v>15</v>
      </c>
      <c r="D130" s="10" t="s">
        <v>7</v>
      </c>
      <c r="E130" s="10" t="s">
        <v>830</v>
      </c>
      <c r="F130" s="309" t="s">
        <v>617</v>
      </c>
      <c r="G130" s="154">
        <v>0</v>
      </c>
      <c r="H130" s="154">
        <v>0</v>
      </c>
      <c r="I130" s="504"/>
      <c r="J130" s="639"/>
    </row>
    <row r="131" spans="1:10" s="417" customFormat="1" ht="23.25" customHeight="1">
      <c r="A131" s="456"/>
      <c r="B131" s="11" t="s">
        <v>875</v>
      </c>
      <c r="C131" s="10" t="s">
        <v>15</v>
      </c>
      <c r="D131" s="10" t="s">
        <v>7</v>
      </c>
      <c r="E131" s="10" t="s">
        <v>830</v>
      </c>
      <c r="F131" s="309" t="s">
        <v>150</v>
      </c>
      <c r="G131" s="154">
        <v>0</v>
      </c>
      <c r="H131" s="154">
        <v>0</v>
      </c>
      <c r="I131" s="504"/>
      <c r="J131" s="639"/>
    </row>
    <row r="132" spans="1:10" s="417" customFormat="1" ht="38.25" customHeight="1">
      <c r="A132" s="456"/>
      <c r="B132" s="59" t="s">
        <v>372</v>
      </c>
      <c r="C132" s="35" t="s">
        <v>15</v>
      </c>
      <c r="D132" s="35" t="s">
        <v>7</v>
      </c>
      <c r="E132" s="208" t="s">
        <v>828</v>
      </c>
      <c r="F132" s="208"/>
      <c r="G132" s="239">
        <f>G133</f>
        <v>0</v>
      </c>
      <c r="H132" s="239">
        <f>H133</f>
        <v>0</v>
      </c>
      <c r="I132" s="504"/>
      <c r="J132" s="639"/>
    </row>
    <row r="133" spans="1:10" s="417" customFormat="1" ht="15.75" customHeight="1">
      <c r="A133" s="456"/>
      <c r="B133" s="11" t="s">
        <v>541</v>
      </c>
      <c r="C133" s="10" t="s">
        <v>547</v>
      </c>
      <c r="D133" s="10" t="s">
        <v>7</v>
      </c>
      <c r="E133" s="10" t="s">
        <v>828</v>
      </c>
      <c r="F133" s="309" t="s">
        <v>904</v>
      </c>
      <c r="G133" s="154">
        <v>0</v>
      </c>
      <c r="H133" s="154">
        <v>0</v>
      </c>
      <c r="I133" s="504"/>
      <c r="J133" s="639"/>
    </row>
    <row r="134" spans="1:10" s="2" customFormat="1" ht="24" customHeight="1">
      <c r="A134" s="325"/>
      <c r="B134" s="22" t="s">
        <v>198</v>
      </c>
      <c r="C134" s="35" t="s">
        <v>15</v>
      </c>
      <c r="D134" s="35" t="s">
        <v>7</v>
      </c>
      <c r="E134" s="208" t="s">
        <v>448</v>
      </c>
      <c r="F134" s="309"/>
      <c r="G134" s="239">
        <f>G135</f>
        <v>10433</v>
      </c>
      <c r="H134" s="239">
        <f>H135</f>
        <v>10433</v>
      </c>
      <c r="I134" s="500"/>
      <c r="J134" s="490"/>
    </row>
    <row r="135" spans="1:10" s="2" customFormat="1" ht="12.75" customHeight="1">
      <c r="A135" s="325"/>
      <c r="B135" s="11" t="s">
        <v>541</v>
      </c>
      <c r="C135" s="91" t="s">
        <v>15</v>
      </c>
      <c r="D135" s="91" t="s">
        <v>7</v>
      </c>
      <c r="E135" s="91" t="s">
        <v>448</v>
      </c>
      <c r="F135" s="303" t="s">
        <v>904</v>
      </c>
      <c r="G135" s="154">
        <v>10433</v>
      </c>
      <c r="H135" s="154">
        <v>10433</v>
      </c>
      <c r="I135" s="500"/>
      <c r="J135" s="490"/>
    </row>
    <row r="136" spans="1:10" s="2" customFormat="1" ht="12.75" customHeight="1">
      <c r="A136" s="325"/>
      <c r="B136" s="11" t="s">
        <v>826</v>
      </c>
      <c r="C136" s="611" t="s">
        <v>15</v>
      </c>
      <c r="D136" s="10" t="s">
        <v>7</v>
      </c>
      <c r="E136" s="10" t="s">
        <v>448</v>
      </c>
      <c r="F136" s="10" t="s">
        <v>904</v>
      </c>
      <c r="G136" s="153">
        <v>10433</v>
      </c>
      <c r="H136" s="153">
        <v>10433</v>
      </c>
      <c r="I136" s="500"/>
      <c r="J136" s="490"/>
    </row>
    <row r="137" spans="1:10" s="417" customFormat="1" ht="25.5" customHeight="1">
      <c r="A137" s="456"/>
      <c r="B137" s="59" t="s">
        <v>200</v>
      </c>
      <c r="C137" s="145" t="s">
        <v>15</v>
      </c>
      <c r="D137" s="145" t="s">
        <v>7</v>
      </c>
      <c r="E137" s="318" t="s">
        <v>190</v>
      </c>
      <c r="F137" s="229"/>
      <c r="G137" s="348">
        <f>G138</f>
        <v>0</v>
      </c>
      <c r="H137" s="348">
        <f>H138</f>
        <v>0</v>
      </c>
      <c r="I137" s="504"/>
      <c r="J137" s="639"/>
    </row>
    <row r="138" spans="1:10" s="417" customFormat="1" ht="13.5" customHeight="1">
      <c r="A138" s="456"/>
      <c r="B138" s="9" t="s">
        <v>983</v>
      </c>
      <c r="C138" s="91" t="s">
        <v>15</v>
      </c>
      <c r="D138" s="91" t="s">
        <v>7</v>
      </c>
      <c r="E138" s="91" t="s">
        <v>190</v>
      </c>
      <c r="F138" s="303" t="s">
        <v>525</v>
      </c>
      <c r="G138" s="348">
        <f>G139</f>
        <v>0</v>
      </c>
      <c r="H138" s="348">
        <f>H139</f>
        <v>0</v>
      </c>
      <c r="I138" s="504"/>
      <c r="J138" s="639"/>
    </row>
    <row r="139" spans="1:10" s="417" customFormat="1" ht="13.5" customHeight="1">
      <c r="A139" s="456"/>
      <c r="B139" s="9" t="s">
        <v>203</v>
      </c>
      <c r="C139" s="91" t="s">
        <v>15</v>
      </c>
      <c r="D139" s="91" t="s">
        <v>7</v>
      </c>
      <c r="E139" s="91" t="s">
        <v>190</v>
      </c>
      <c r="F139" s="303" t="s">
        <v>290</v>
      </c>
      <c r="G139" s="348">
        <v>0</v>
      </c>
      <c r="H139" s="348">
        <v>0</v>
      </c>
      <c r="I139" s="504"/>
      <c r="J139" s="639"/>
    </row>
    <row r="140" spans="1:10" s="2" customFormat="1" ht="13.5" customHeight="1">
      <c r="A140" s="325"/>
      <c r="B140" s="59" t="s">
        <v>199</v>
      </c>
      <c r="C140" s="145" t="s">
        <v>15</v>
      </c>
      <c r="D140" s="145" t="s">
        <v>7</v>
      </c>
      <c r="E140" s="318" t="s">
        <v>457</v>
      </c>
      <c r="F140" s="229"/>
      <c r="G140" s="348">
        <f>G141+G143+G145</f>
        <v>11501.7</v>
      </c>
      <c r="H140" s="348">
        <f>H141+H143+H145</f>
        <v>11501.6</v>
      </c>
      <c r="I140" s="501"/>
      <c r="J140" s="484"/>
    </row>
    <row r="141" spans="1:10" s="2" customFormat="1" ht="12" customHeight="1">
      <c r="A141" s="325"/>
      <c r="B141" s="9" t="s">
        <v>983</v>
      </c>
      <c r="C141" s="91" t="s">
        <v>15</v>
      </c>
      <c r="D141" s="91" t="s">
        <v>7</v>
      </c>
      <c r="E141" s="91" t="s">
        <v>457</v>
      </c>
      <c r="F141" s="303" t="s">
        <v>525</v>
      </c>
      <c r="G141" s="348">
        <f>G142</f>
        <v>609.7</v>
      </c>
      <c r="H141" s="348">
        <f>H142</f>
        <v>609.7</v>
      </c>
      <c r="I141" s="500"/>
      <c r="J141" s="490"/>
    </row>
    <row r="142" spans="1:10" s="2" customFormat="1" ht="11.25" customHeight="1">
      <c r="A142" s="325"/>
      <c r="B142" s="9" t="s">
        <v>203</v>
      </c>
      <c r="C142" s="91" t="s">
        <v>15</v>
      </c>
      <c r="D142" s="91" t="s">
        <v>7</v>
      </c>
      <c r="E142" s="91" t="s">
        <v>457</v>
      </c>
      <c r="F142" s="303" t="s">
        <v>290</v>
      </c>
      <c r="G142" s="348">
        <v>609.7</v>
      </c>
      <c r="H142" s="348">
        <v>609.7</v>
      </c>
      <c r="I142" s="500"/>
      <c r="J142" s="490"/>
    </row>
    <row r="143" spans="1:10" s="2" customFormat="1" ht="11.25" customHeight="1">
      <c r="A143" s="325"/>
      <c r="B143" s="11" t="s">
        <v>541</v>
      </c>
      <c r="C143" s="91" t="s">
        <v>15</v>
      </c>
      <c r="D143" s="91" t="s">
        <v>7</v>
      </c>
      <c r="E143" s="91" t="s">
        <v>457</v>
      </c>
      <c r="F143" s="303" t="s">
        <v>904</v>
      </c>
      <c r="G143" s="154">
        <v>9631.1</v>
      </c>
      <c r="H143" s="154">
        <v>9631.1</v>
      </c>
      <c r="I143" s="500"/>
      <c r="J143" s="490"/>
    </row>
    <row r="144" spans="1:10" s="2" customFormat="1" ht="11.25" customHeight="1">
      <c r="A144" s="325"/>
      <c r="B144" s="9" t="s">
        <v>606</v>
      </c>
      <c r="C144" s="91" t="s">
        <v>15</v>
      </c>
      <c r="D144" s="91" t="s">
        <v>7</v>
      </c>
      <c r="E144" s="91" t="s">
        <v>457</v>
      </c>
      <c r="F144" s="303" t="s">
        <v>338</v>
      </c>
      <c r="G144" s="154">
        <f>G145</f>
        <v>1260.9</v>
      </c>
      <c r="H144" s="154">
        <f>H145</f>
        <v>1260.8</v>
      </c>
      <c r="I144" s="500"/>
      <c r="J144" s="490"/>
    </row>
    <row r="145" spans="1:10" s="2" customFormat="1" ht="11.25" customHeight="1">
      <c r="A145" s="325"/>
      <c r="B145" s="11" t="s">
        <v>764</v>
      </c>
      <c r="C145" s="91" t="s">
        <v>15</v>
      </c>
      <c r="D145" s="91" t="s">
        <v>7</v>
      </c>
      <c r="E145" s="91" t="s">
        <v>457</v>
      </c>
      <c r="F145" s="303" t="s">
        <v>607</v>
      </c>
      <c r="G145" s="154">
        <v>1260.9</v>
      </c>
      <c r="H145" s="154">
        <v>1260.8</v>
      </c>
      <c r="I145" s="500"/>
      <c r="J145" s="490"/>
    </row>
    <row r="146" spans="1:10" s="2" customFormat="1" ht="14.25" customHeight="1">
      <c r="A146" s="325"/>
      <c r="B146" s="600" t="s">
        <v>164</v>
      </c>
      <c r="C146" s="601" t="s">
        <v>15</v>
      </c>
      <c r="D146" s="598" t="s">
        <v>8</v>
      </c>
      <c r="E146" s="601"/>
      <c r="F146" s="601"/>
      <c r="G146" s="602">
        <f>G147+G151+G154</f>
        <v>8445.3</v>
      </c>
      <c r="H146" s="602">
        <f>H147+H151+H154</f>
        <v>8445.2</v>
      </c>
      <c r="I146" s="500"/>
      <c r="J146" s="490"/>
    </row>
    <row r="147" spans="1:10" s="2" customFormat="1" ht="14.25" customHeight="1">
      <c r="A147" s="325"/>
      <c r="B147" s="377" t="s">
        <v>582</v>
      </c>
      <c r="C147" s="145" t="s">
        <v>15</v>
      </c>
      <c r="D147" s="145" t="s">
        <v>8</v>
      </c>
      <c r="E147" s="318" t="s">
        <v>591</v>
      </c>
      <c r="F147" s="145"/>
      <c r="G147" s="348">
        <f>G148+G150</f>
        <v>1354</v>
      </c>
      <c r="H147" s="348">
        <f>H148+H150</f>
        <v>1354</v>
      </c>
      <c r="I147" s="501"/>
      <c r="J147" s="484"/>
    </row>
    <row r="148" spans="1:10" s="2" customFormat="1" ht="14.25" customHeight="1">
      <c r="A148" s="325"/>
      <c r="B148" s="9" t="s">
        <v>983</v>
      </c>
      <c r="C148" s="91" t="s">
        <v>15</v>
      </c>
      <c r="D148" s="91" t="s">
        <v>8</v>
      </c>
      <c r="E148" s="91" t="s">
        <v>591</v>
      </c>
      <c r="F148" s="303" t="s">
        <v>525</v>
      </c>
      <c r="G148" s="348">
        <f>G149</f>
        <v>54</v>
      </c>
      <c r="H148" s="348">
        <f>H149</f>
        <v>54</v>
      </c>
      <c r="I148" s="501"/>
      <c r="J148" s="484"/>
    </row>
    <row r="149" spans="1:10" s="2" customFormat="1" ht="14.25" customHeight="1">
      <c r="A149" s="325"/>
      <c r="B149" s="9" t="s">
        <v>203</v>
      </c>
      <c r="C149" s="91" t="s">
        <v>15</v>
      </c>
      <c r="D149" s="91" t="s">
        <v>8</v>
      </c>
      <c r="E149" s="91" t="s">
        <v>591</v>
      </c>
      <c r="F149" s="303" t="s">
        <v>290</v>
      </c>
      <c r="G149" s="348">
        <v>54</v>
      </c>
      <c r="H149" s="348">
        <v>54</v>
      </c>
      <c r="I149" s="501"/>
      <c r="J149" s="484"/>
    </row>
    <row r="150" spans="1:10" s="2" customFormat="1" ht="26.25" customHeight="1">
      <c r="A150" s="325"/>
      <c r="B150" s="11" t="s">
        <v>875</v>
      </c>
      <c r="C150" s="91" t="s">
        <v>15</v>
      </c>
      <c r="D150" s="91" t="s">
        <v>8</v>
      </c>
      <c r="E150" s="91" t="s">
        <v>591</v>
      </c>
      <c r="F150" s="303" t="s">
        <v>150</v>
      </c>
      <c r="G150" s="153">
        <v>1300</v>
      </c>
      <c r="H150" s="153">
        <v>1300</v>
      </c>
      <c r="I150" s="500"/>
      <c r="J150" s="490"/>
    </row>
    <row r="151" spans="1:10" s="2" customFormat="1" ht="26.25" customHeight="1">
      <c r="A151" s="325"/>
      <c r="B151" s="377" t="s">
        <v>883</v>
      </c>
      <c r="C151" s="145" t="s">
        <v>15</v>
      </c>
      <c r="D151" s="145" t="s">
        <v>8</v>
      </c>
      <c r="E151" s="318" t="s">
        <v>398</v>
      </c>
      <c r="F151" s="318"/>
      <c r="G151" s="609">
        <f>G152</f>
        <v>4800</v>
      </c>
      <c r="H151" s="609">
        <f>H152</f>
        <v>4800</v>
      </c>
      <c r="I151" s="500"/>
      <c r="J151" s="490"/>
    </row>
    <row r="152" spans="1:10" s="2" customFormat="1" ht="12.75" customHeight="1">
      <c r="A152" s="325"/>
      <c r="B152" s="9" t="s">
        <v>983</v>
      </c>
      <c r="C152" s="91" t="s">
        <v>15</v>
      </c>
      <c r="D152" s="91" t="s">
        <v>8</v>
      </c>
      <c r="E152" s="91" t="s">
        <v>398</v>
      </c>
      <c r="F152" s="303" t="s">
        <v>525</v>
      </c>
      <c r="G152" s="239">
        <f>G153</f>
        <v>4800</v>
      </c>
      <c r="H152" s="239">
        <f>H153</f>
        <v>4800</v>
      </c>
      <c r="I152" s="500"/>
      <c r="J152" s="490"/>
    </row>
    <row r="153" spans="1:10" s="2" customFormat="1" ht="12.75" customHeight="1">
      <c r="A153" s="325"/>
      <c r="B153" s="9" t="s">
        <v>520</v>
      </c>
      <c r="C153" s="91" t="s">
        <v>15</v>
      </c>
      <c r="D153" s="91" t="s">
        <v>8</v>
      </c>
      <c r="E153" s="91" t="s">
        <v>398</v>
      </c>
      <c r="F153" s="303" t="s">
        <v>519</v>
      </c>
      <c r="G153" s="239">
        <v>4800</v>
      </c>
      <c r="H153" s="239">
        <v>4800</v>
      </c>
      <c r="I153" s="500"/>
      <c r="J153" s="490"/>
    </row>
    <row r="154" spans="1:11" s="2" customFormat="1" ht="50.25" customHeight="1">
      <c r="A154" s="325"/>
      <c r="B154" s="59" t="s">
        <v>159</v>
      </c>
      <c r="C154" s="145" t="s">
        <v>15</v>
      </c>
      <c r="D154" s="145" t="s">
        <v>8</v>
      </c>
      <c r="E154" s="318" t="s">
        <v>597</v>
      </c>
      <c r="F154" s="145"/>
      <c r="G154" s="239">
        <f>G155</f>
        <v>2291.3</v>
      </c>
      <c r="H154" s="239">
        <f>H155</f>
        <v>2291.2</v>
      </c>
      <c r="I154" s="500"/>
      <c r="J154" s="486"/>
      <c r="K154" s="480"/>
    </row>
    <row r="155" spans="1:11" s="2" customFormat="1" ht="12.75">
      <c r="A155" s="325"/>
      <c r="B155" s="9" t="s">
        <v>983</v>
      </c>
      <c r="C155" s="91" t="s">
        <v>15</v>
      </c>
      <c r="D155" s="91" t="s">
        <v>8</v>
      </c>
      <c r="E155" s="91" t="s">
        <v>597</v>
      </c>
      <c r="F155" s="303" t="s">
        <v>525</v>
      </c>
      <c r="G155" s="348">
        <f>G156</f>
        <v>2291.3</v>
      </c>
      <c r="H155" s="348">
        <f>H156</f>
        <v>2291.2</v>
      </c>
      <c r="I155" s="500"/>
      <c r="J155" s="486"/>
      <c r="K155" s="480"/>
    </row>
    <row r="156" spans="1:11" s="2" customFormat="1" ht="11.25" customHeight="1">
      <c r="A156" s="325"/>
      <c r="B156" s="9" t="s">
        <v>203</v>
      </c>
      <c r="C156" s="91" t="s">
        <v>15</v>
      </c>
      <c r="D156" s="91" t="s">
        <v>8</v>
      </c>
      <c r="E156" s="91" t="s">
        <v>597</v>
      </c>
      <c r="F156" s="303" t="s">
        <v>290</v>
      </c>
      <c r="G156" s="348">
        <v>2291.3</v>
      </c>
      <c r="H156" s="348">
        <v>2291.2</v>
      </c>
      <c r="I156" s="500"/>
      <c r="J156" s="486"/>
      <c r="K156" s="480"/>
    </row>
    <row r="157" spans="1:10" s="2" customFormat="1" ht="14.25" customHeight="1">
      <c r="A157" s="325"/>
      <c r="B157" s="600" t="s">
        <v>294</v>
      </c>
      <c r="C157" s="601" t="s">
        <v>15</v>
      </c>
      <c r="D157" s="598" t="s">
        <v>9</v>
      </c>
      <c r="E157" s="601"/>
      <c r="F157" s="601"/>
      <c r="G157" s="605">
        <f>G158+G161</f>
        <v>9626.099999999999</v>
      </c>
      <c r="H157" s="605">
        <f>H158+H161</f>
        <v>9625.4</v>
      </c>
      <c r="I157" s="505"/>
      <c r="J157" s="490"/>
    </row>
    <row r="158" spans="1:10" s="2" customFormat="1" ht="14.25" customHeight="1">
      <c r="A158" s="325"/>
      <c r="B158" s="59" t="s">
        <v>276</v>
      </c>
      <c r="C158" s="145" t="s">
        <v>15</v>
      </c>
      <c r="D158" s="145" t="s">
        <v>9</v>
      </c>
      <c r="E158" s="318" t="s">
        <v>952</v>
      </c>
      <c r="F158" s="145"/>
      <c r="G158" s="348">
        <f>G159</f>
        <v>5273.7</v>
      </c>
      <c r="H158" s="348">
        <f>H159</f>
        <v>5273.7</v>
      </c>
      <c r="I158" s="505"/>
      <c r="J158" s="490"/>
    </row>
    <row r="159" spans="1:10" s="2" customFormat="1" ht="12.75">
      <c r="A159" s="325"/>
      <c r="B159" s="9" t="s">
        <v>983</v>
      </c>
      <c r="C159" s="91" t="s">
        <v>15</v>
      </c>
      <c r="D159" s="91" t="s">
        <v>9</v>
      </c>
      <c r="E159" s="91" t="s">
        <v>952</v>
      </c>
      <c r="F159" s="303" t="s">
        <v>525</v>
      </c>
      <c r="G159" s="348">
        <f>G160</f>
        <v>5273.7</v>
      </c>
      <c r="H159" s="348">
        <f>H160</f>
        <v>5273.7</v>
      </c>
      <c r="I159" s="505"/>
      <c r="J159" s="490"/>
    </row>
    <row r="160" spans="1:10" s="2" customFormat="1" ht="12.75">
      <c r="A160" s="325"/>
      <c r="B160" s="9" t="s">
        <v>203</v>
      </c>
      <c r="C160" s="91" t="s">
        <v>15</v>
      </c>
      <c r="D160" s="91" t="s">
        <v>9</v>
      </c>
      <c r="E160" s="91" t="s">
        <v>952</v>
      </c>
      <c r="F160" s="303" t="s">
        <v>290</v>
      </c>
      <c r="G160" s="348">
        <v>5273.7</v>
      </c>
      <c r="H160" s="348">
        <v>5273.7</v>
      </c>
      <c r="I160" s="505"/>
      <c r="J160" s="490"/>
    </row>
    <row r="161" spans="1:10" s="2" customFormat="1" ht="28.5" customHeight="1">
      <c r="A161" s="325"/>
      <c r="B161" s="59" t="s">
        <v>408</v>
      </c>
      <c r="C161" s="145" t="s">
        <v>15</v>
      </c>
      <c r="D161" s="145" t="s">
        <v>9</v>
      </c>
      <c r="E161" s="318" t="s">
        <v>640</v>
      </c>
      <c r="F161" s="318"/>
      <c r="G161" s="239">
        <f>G162</f>
        <v>4352.4</v>
      </c>
      <c r="H161" s="239">
        <f>H162</f>
        <v>4351.7</v>
      </c>
      <c r="I161" s="505"/>
      <c r="J161" s="490"/>
    </row>
    <row r="162" spans="1:10" s="2" customFormat="1" ht="12" customHeight="1">
      <c r="A162" s="325"/>
      <c r="B162" s="9" t="s">
        <v>983</v>
      </c>
      <c r="C162" s="91" t="s">
        <v>15</v>
      </c>
      <c r="D162" s="91" t="s">
        <v>9</v>
      </c>
      <c r="E162" s="91" t="s">
        <v>640</v>
      </c>
      <c r="F162" s="303" t="s">
        <v>525</v>
      </c>
      <c r="G162" s="348">
        <f>G163</f>
        <v>4352.4</v>
      </c>
      <c r="H162" s="348">
        <f>H163</f>
        <v>4351.7</v>
      </c>
      <c r="I162" s="505"/>
      <c r="J162" s="490"/>
    </row>
    <row r="163" spans="1:10" s="2" customFormat="1" ht="12" customHeight="1">
      <c r="A163" s="325"/>
      <c r="B163" s="9" t="s">
        <v>203</v>
      </c>
      <c r="C163" s="91" t="s">
        <v>15</v>
      </c>
      <c r="D163" s="91" t="s">
        <v>9</v>
      </c>
      <c r="E163" s="91" t="s">
        <v>640</v>
      </c>
      <c r="F163" s="303" t="s">
        <v>290</v>
      </c>
      <c r="G163" s="348">
        <v>4352.4</v>
      </c>
      <c r="H163" s="348">
        <v>4351.7</v>
      </c>
      <c r="I163" s="505"/>
      <c r="J163" s="490"/>
    </row>
    <row r="164" spans="1:10" s="2" customFormat="1" ht="12" customHeight="1">
      <c r="A164" s="325"/>
      <c r="B164" s="11" t="s">
        <v>461</v>
      </c>
      <c r="C164" s="611" t="s">
        <v>15</v>
      </c>
      <c r="D164" s="10" t="s">
        <v>9</v>
      </c>
      <c r="E164" s="10" t="s">
        <v>640</v>
      </c>
      <c r="F164" s="10" t="s">
        <v>290</v>
      </c>
      <c r="G164" s="153">
        <v>332.2</v>
      </c>
      <c r="H164" s="153">
        <v>332.2</v>
      </c>
      <c r="I164" s="503"/>
      <c r="J164" s="490"/>
    </row>
    <row r="165" spans="1:10" s="2" customFormat="1" ht="14.25" customHeight="1">
      <c r="A165" s="325"/>
      <c r="B165" s="597" t="s">
        <v>184</v>
      </c>
      <c r="C165" s="598" t="s">
        <v>363</v>
      </c>
      <c r="D165" s="598"/>
      <c r="E165" s="598"/>
      <c r="F165" s="598"/>
      <c r="G165" s="610">
        <f aca="true" t="shared" si="0" ref="G165:H168">G166</f>
        <v>99</v>
      </c>
      <c r="H165" s="610">
        <f t="shared" si="0"/>
        <v>99</v>
      </c>
      <c r="I165" s="500"/>
      <c r="J165" s="490"/>
    </row>
    <row r="166" spans="1:10" s="2" customFormat="1" ht="13.5" customHeight="1">
      <c r="A166" s="325"/>
      <c r="B166" s="600" t="s">
        <v>394</v>
      </c>
      <c r="C166" s="601" t="s">
        <v>363</v>
      </c>
      <c r="D166" s="598" t="s">
        <v>15</v>
      </c>
      <c r="E166" s="601"/>
      <c r="F166" s="601"/>
      <c r="G166" s="605">
        <f t="shared" si="0"/>
        <v>99</v>
      </c>
      <c r="H166" s="605">
        <f t="shared" si="0"/>
        <v>99</v>
      </c>
      <c r="I166" s="500"/>
      <c r="J166" s="490"/>
    </row>
    <row r="167" spans="1:10" s="2" customFormat="1" ht="27" customHeight="1">
      <c r="A167" s="325"/>
      <c r="B167" s="612" t="s">
        <v>408</v>
      </c>
      <c r="C167" s="35" t="s">
        <v>363</v>
      </c>
      <c r="D167" s="35" t="s">
        <v>15</v>
      </c>
      <c r="E167" s="318" t="s">
        <v>640</v>
      </c>
      <c r="F167" s="35"/>
      <c r="G167" s="239">
        <f t="shared" si="0"/>
        <v>99</v>
      </c>
      <c r="H167" s="239">
        <f t="shared" si="0"/>
        <v>99</v>
      </c>
      <c r="I167" s="500"/>
      <c r="J167" s="490"/>
    </row>
    <row r="168" spans="1:10" s="2" customFormat="1" ht="13.5" customHeight="1">
      <c r="A168" s="325"/>
      <c r="B168" s="9" t="s">
        <v>983</v>
      </c>
      <c r="C168" s="91" t="s">
        <v>363</v>
      </c>
      <c r="D168" s="91" t="s">
        <v>15</v>
      </c>
      <c r="E168" s="91" t="s">
        <v>640</v>
      </c>
      <c r="F168" s="303" t="s">
        <v>525</v>
      </c>
      <c r="G168" s="154">
        <f t="shared" si="0"/>
        <v>99</v>
      </c>
      <c r="H168" s="154">
        <f t="shared" si="0"/>
        <v>99</v>
      </c>
      <c r="I168" s="500"/>
      <c r="J168" s="490"/>
    </row>
    <row r="169" spans="1:10" s="2" customFormat="1" ht="14.25" customHeight="1">
      <c r="A169" s="325"/>
      <c r="B169" s="9" t="s">
        <v>203</v>
      </c>
      <c r="C169" s="91" t="s">
        <v>363</v>
      </c>
      <c r="D169" s="91" t="s">
        <v>15</v>
      </c>
      <c r="E169" s="91" t="s">
        <v>640</v>
      </c>
      <c r="F169" s="303" t="s">
        <v>290</v>
      </c>
      <c r="G169" s="154">
        <v>99</v>
      </c>
      <c r="H169" s="154">
        <v>99</v>
      </c>
      <c r="I169" s="500"/>
      <c r="J169" s="490"/>
    </row>
    <row r="170" spans="1:10" s="2" customFormat="1" ht="14.25">
      <c r="A170" s="325"/>
      <c r="B170" s="597" t="s">
        <v>406</v>
      </c>
      <c r="C170" s="598" t="s">
        <v>16</v>
      </c>
      <c r="D170" s="598"/>
      <c r="E170" s="598"/>
      <c r="F170" s="598"/>
      <c r="G170" s="610">
        <f aca="true" t="shared" si="1" ref="G170:H173">G171</f>
        <v>204.7</v>
      </c>
      <c r="H170" s="610">
        <f t="shared" si="1"/>
        <v>204.6</v>
      </c>
      <c r="I170" s="500"/>
      <c r="J170" s="490"/>
    </row>
    <row r="171" spans="1:10" s="2" customFormat="1" ht="15.75" customHeight="1">
      <c r="A171" s="325"/>
      <c r="B171" s="600" t="s">
        <v>367</v>
      </c>
      <c r="C171" s="601" t="s">
        <v>16</v>
      </c>
      <c r="D171" s="598" t="s">
        <v>16</v>
      </c>
      <c r="E171" s="601"/>
      <c r="F171" s="601"/>
      <c r="G171" s="605">
        <f t="shared" si="1"/>
        <v>204.7</v>
      </c>
      <c r="H171" s="605">
        <f t="shared" si="1"/>
        <v>204.6</v>
      </c>
      <c r="I171" s="500"/>
      <c r="J171" s="490"/>
    </row>
    <row r="172" spans="1:10" s="2" customFormat="1" ht="13.5" customHeight="1">
      <c r="A172" s="325"/>
      <c r="B172" s="34" t="s">
        <v>979</v>
      </c>
      <c r="C172" s="35" t="s">
        <v>16</v>
      </c>
      <c r="D172" s="35" t="s">
        <v>16</v>
      </c>
      <c r="E172" s="208" t="s">
        <v>310</v>
      </c>
      <c r="F172" s="35"/>
      <c r="G172" s="239">
        <f t="shared" si="1"/>
        <v>204.7</v>
      </c>
      <c r="H172" s="239">
        <f t="shared" si="1"/>
        <v>204.6</v>
      </c>
      <c r="I172" s="500"/>
      <c r="J172" s="490"/>
    </row>
    <row r="173" spans="1:10" s="2" customFormat="1" ht="13.5" customHeight="1">
      <c r="A173" s="325"/>
      <c r="B173" s="9" t="s">
        <v>983</v>
      </c>
      <c r="C173" s="91" t="s">
        <v>16</v>
      </c>
      <c r="D173" s="91" t="s">
        <v>16</v>
      </c>
      <c r="E173" s="91" t="s">
        <v>310</v>
      </c>
      <c r="F173" s="303" t="s">
        <v>525</v>
      </c>
      <c r="G173" s="154">
        <f t="shared" si="1"/>
        <v>204.7</v>
      </c>
      <c r="H173" s="154">
        <f t="shared" si="1"/>
        <v>204.6</v>
      </c>
      <c r="I173" s="500"/>
      <c r="J173" s="490"/>
    </row>
    <row r="174" spans="1:10" s="2" customFormat="1" ht="13.5" customHeight="1">
      <c r="A174" s="325"/>
      <c r="B174" s="9" t="s">
        <v>203</v>
      </c>
      <c r="C174" s="91" t="s">
        <v>16</v>
      </c>
      <c r="D174" s="91" t="s">
        <v>16</v>
      </c>
      <c r="E174" s="91" t="s">
        <v>310</v>
      </c>
      <c r="F174" s="303" t="s">
        <v>290</v>
      </c>
      <c r="G174" s="154">
        <v>204.7</v>
      </c>
      <c r="H174" s="154">
        <v>204.6</v>
      </c>
      <c r="I174" s="500"/>
      <c r="J174" s="490"/>
    </row>
    <row r="175" spans="1:10" s="31" customFormat="1" ht="15.75" customHeight="1">
      <c r="A175" s="327"/>
      <c r="B175" s="597" t="s">
        <v>884</v>
      </c>
      <c r="C175" s="598" t="s">
        <v>14</v>
      </c>
      <c r="D175" s="598"/>
      <c r="E175" s="598"/>
      <c r="F175" s="598"/>
      <c r="G175" s="599">
        <f>G176+G185</f>
        <v>11289.2</v>
      </c>
      <c r="H175" s="599">
        <f>H176+H185</f>
        <v>11288.5</v>
      </c>
      <c r="I175" s="500"/>
      <c r="J175" s="496"/>
    </row>
    <row r="176" spans="1:10" s="2" customFormat="1" ht="14.25" customHeight="1">
      <c r="A176" s="325"/>
      <c r="B176" s="600" t="s">
        <v>333</v>
      </c>
      <c r="C176" s="601" t="s">
        <v>14</v>
      </c>
      <c r="D176" s="598" t="s">
        <v>7</v>
      </c>
      <c r="E176" s="601"/>
      <c r="F176" s="601"/>
      <c r="G176" s="602">
        <f>G177+G181</f>
        <v>10075.400000000001</v>
      </c>
      <c r="H176" s="602">
        <f>H177+H181</f>
        <v>10074.8</v>
      </c>
      <c r="I176" s="500"/>
      <c r="J176" s="490"/>
    </row>
    <row r="177" spans="1:10" s="2" customFormat="1" ht="12.75">
      <c r="A177" s="325"/>
      <c r="B177" s="59" t="s">
        <v>644</v>
      </c>
      <c r="C177" s="35" t="s">
        <v>14</v>
      </c>
      <c r="D177" s="35" t="s">
        <v>7</v>
      </c>
      <c r="E177" s="208" t="s">
        <v>374</v>
      </c>
      <c r="F177" s="35"/>
      <c r="G177" s="348">
        <f>G178</f>
        <v>9093.2</v>
      </c>
      <c r="H177" s="348">
        <f>H178</f>
        <v>9092.9</v>
      </c>
      <c r="I177" s="501"/>
      <c r="J177" s="484"/>
    </row>
    <row r="178" spans="1:10" s="2" customFormat="1" ht="13.5" customHeight="1">
      <c r="A178" s="325"/>
      <c r="B178" s="9" t="s">
        <v>170</v>
      </c>
      <c r="C178" s="10" t="s">
        <v>14</v>
      </c>
      <c r="D178" s="10" t="s">
        <v>7</v>
      </c>
      <c r="E178" s="10" t="s">
        <v>374</v>
      </c>
      <c r="F178" s="309" t="s">
        <v>600</v>
      </c>
      <c r="G178" s="153">
        <f>G179</f>
        <v>9093.2</v>
      </c>
      <c r="H178" s="153">
        <f>H179</f>
        <v>9092.9</v>
      </c>
      <c r="I178" s="500"/>
      <c r="J178" s="490"/>
    </row>
    <row r="179" spans="1:10" s="2" customFormat="1" ht="23.25" customHeight="1">
      <c r="A179" s="325"/>
      <c r="B179" s="9" t="s">
        <v>149</v>
      </c>
      <c r="C179" s="10" t="s">
        <v>14</v>
      </c>
      <c r="D179" s="10" t="s">
        <v>7</v>
      </c>
      <c r="E179" s="10" t="s">
        <v>374</v>
      </c>
      <c r="F179" s="309" t="s">
        <v>549</v>
      </c>
      <c r="G179" s="153">
        <v>9093.2</v>
      </c>
      <c r="H179" s="153">
        <v>9092.9</v>
      </c>
      <c r="I179" s="500"/>
      <c r="J179" s="490"/>
    </row>
    <row r="180" spans="1:10" s="2" customFormat="1" ht="13.5" customHeight="1">
      <c r="A180" s="325"/>
      <c r="B180" s="11" t="s">
        <v>826</v>
      </c>
      <c r="C180" s="611" t="s">
        <v>14</v>
      </c>
      <c r="D180" s="10" t="s">
        <v>7</v>
      </c>
      <c r="E180" s="10" t="s">
        <v>374</v>
      </c>
      <c r="F180" s="10" t="s">
        <v>549</v>
      </c>
      <c r="G180" s="153">
        <v>1266.4</v>
      </c>
      <c r="H180" s="153">
        <v>1266.4</v>
      </c>
      <c r="I180" s="500"/>
      <c r="J180" s="490"/>
    </row>
    <row r="181" spans="1:10" s="2" customFormat="1" ht="12.75">
      <c r="A181" s="325"/>
      <c r="B181" s="59" t="s">
        <v>632</v>
      </c>
      <c r="C181" s="35" t="s">
        <v>14</v>
      </c>
      <c r="D181" s="35" t="s">
        <v>7</v>
      </c>
      <c r="E181" s="208" t="s">
        <v>375</v>
      </c>
      <c r="F181" s="208"/>
      <c r="G181" s="348">
        <f>G182</f>
        <v>982.2</v>
      </c>
      <c r="H181" s="348">
        <f>H182</f>
        <v>981.9</v>
      </c>
      <c r="I181" s="501"/>
      <c r="J181" s="484"/>
    </row>
    <row r="182" spans="1:10" s="2" customFormat="1" ht="12.75">
      <c r="A182" s="325"/>
      <c r="B182" s="9" t="s">
        <v>170</v>
      </c>
      <c r="C182" s="10" t="s">
        <v>14</v>
      </c>
      <c r="D182" s="10" t="s">
        <v>7</v>
      </c>
      <c r="E182" s="10" t="s">
        <v>375</v>
      </c>
      <c r="F182" s="309" t="s">
        <v>600</v>
      </c>
      <c r="G182" s="153">
        <f>G183</f>
        <v>982.2</v>
      </c>
      <c r="H182" s="153">
        <f>H183</f>
        <v>981.9</v>
      </c>
      <c r="I182" s="500"/>
      <c r="J182" s="490"/>
    </row>
    <row r="183" spans="1:10" s="2" customFormat="1" ht="24" customHeight="1">
      <c r="A183" s="325"/>
      <c r="B183" s="9" t="s">
        <v>149</v>
      </c>
      <c r="C183" s="10" t="s">
        <v>14</v>
      </c>
      <c r="D183" s="10" t="s">
        <v>7</v>
      </c>
      <c r="E183" s="10" t="s">
        <v>375</v>
      </c>
      <c r="F183" s="309" t="s">
        <v>549</v>
      </c>
      <c r="G183" s="153">
        <v>982.2</v>
      </c>
      <c r="H183" s="153">
        <v>981.9</v>
      </c>
      <c r="I183" s="500"/>
      <c r="J183" s="490"/>
    </row>
    <row r="184" spans="1:10" s="2" customFormat="1" ht="13.5" customHeight="1">
      <c r="A184" s="325"/>
      <c r="B184" s="11" t="s">
        <v>826</v>
      </c>
      <c r="C184" s="611" t="s">
        <v>14</v>
      </c>
      <c r="D184" s="10" t="s">
        <v>7</v>
      </c>
      <c r="E184" s="10" t="s">
        <v>375</v>
      </c>
      <c r="F184" s="10" t="s">
        <v>549</v>
      </c>
      <c r="G184" s="153">
        <v>107.6</v>
      </c>
      <c r="H184" s="153">
        <v>107.6</v>
      </c>
      <c r="I184" s="500"/>
      <c r="J184" s="490"/>
    </row>
    <row r="185" spans="1:10" s="2" customFormat="1" ht="14.25" customHeight="1">
      <c r="A185" s="325"/>
      <c r="B185" s="600" t="s">
        <v>369</v>
      </c>
      <c r="C185" s="601" t="s">
        <v>14</v>
      </c>
      <c r="D185" s="598" t="s">
        <v>10</v>
      </c>
      <c r="E185" s="601"/>
      <c r="F185" s="309"/>
      <c r="G185" s="602">
        <f aca="true" t="shared" si="2" ref="G185:H187">G186</f>
        <v>1213.8</v>
      </c>
      <c r="H185" s="602">
        <f t="shared" si="2"/>
        <v>1213.7</v>
      </c>
      <c r="I185" s="500"/>
      <c r="J185" s="490"/>
    </row>
    <row r="186" spans="1:10" s="2" customFormat="1" ht="25.5" customHeight="1">
      <c r="A186" s="325"/>
      <c r="B186" s="22" t="s">
        <v>824</v>
      </c>
      <c r="C186" s="35" t="s">
        <v>14</v>
      </c>
      <c r="D186" s="35" t="s">
        <v>10</v>
      </c>
      <c r="E186" s="208" t="s">
        <v>349</v>
      </c>
      <c r="F186" s="309"/>
      <c r="G186" s="153">
        <f t="shared" si="2"/>
        <v>1213.8</v>
      </c>
      <c r="H186" s="153">
        <f t="shared" si="2"/>
        <v>1213.7</v>
      </c>
      <c r="I186" s="501"/>
      <c r="J186" s="491"/>
    </row>
    <row r="187" spans="1:10" s="2" customFormat="1" ht="14.25" customHeight="1">
      <c r="A187" s="325"/>
      <c r="B187" s="9" t="s">
        <v>983</v>
      </c>
      <c r="C187" s="91" t="s">
        <v>14</v>
      </c>
      <c r="D187" s="91" t="s">
        <v>10</v>
      </c>
      <c r="E187" s="91" t="s">
        <v>349</v>
      </c>
      <c r="F187" s="303" t="s">
        <v>525</v>
      </c>
      <c r="G187" s="153">
        <f t="shared" si="2"/>
        <v>1213.8</v>
      </c>
      <c r="H187" s="153">
        <f t="shared" si="2"/>
        <v>1213.7</v>
      </c>
      <c r="I187" s="500"/>
      <c r="J187" s="490"/>
    </row>
    <row r="188" spans="1:10" s="2" customFormat="1" ht="14.25" customHeight="1">
      <c r="A188" s="325"/>
      <c r="B188" s="9" t="s">
        <v>203</v>
      </c>
      <c r="C188" s="91" t="s">
        <v>14</v>
      </c>
      <c r="D188" s="91" t="s">
        <v>10</v>
      </c>
      <c r="E188" s="91" t="s">
        <v>349</v>
      </c>
      <c r="F188" s="303" t="s">
        <v>290</v>
      </c>
      <c r="G188" s="153">
        <v>1213.8</v>
      </c>
      <c r="H188" s="153">
        <v>1213.7</v>
      </c>
      <c r="I188" s="500"/>
      <c r="J188" s="490"/>
    </row>
    <row r="189" spans="1:10" ht="15.75" customHeight="1">
      <c r="A189" s="640"/>
      <c r="B189" s="597" t="s">
        <v>19</v>
      </c>
      <c r="C189" s="598" t="s">
        <v>17</v>
      </c>
      <c r="D189" s="598"/>
      <c r="E189" s="598"/>
      <c r="F189" s="598"/>
      <c r="G189" s="610">
        <f>G194+G190</f>
        <v>6770.9</v>
      </c>
      <c r="H189" s="610">
        <f>H194+H190</f>
        <v>6244.2</v>
      </c>
      <c r="I189" s="512"/>
      <c r="J189" s="492"/>
    </row>
    <row r="190" spans="1:10" ht="15">
      <c r="A190" s="640"/>
      <c r="B190" s="600" t="s">
        <v>1006</v>
      </c>
      <c r="C190" s="607" t="s">
        <v>17</v>
      </c>
      <c r="D190" s="608" t="s">
        <v>7</v>
      </c>
      <c r="E190" s="607"/>
      <c r="F190" s="608"/>
      <c r="G190" s="605">
        <f aca="true" t="shared" si="3" ref="G190:H192">G191</f>
        <v>342.3</v>
      </c>
      <c r="H190" s="605">
        <f t="shared" si="3"/>
        <v>342.3</v>
      </c>
      <c r="I190" s="500"/>
      <c r="J190" s="492"/>
    </row>
    <row r="191" spans="1:10" ht="25.5" customHeight="1">
      <c r="A191" s="640"/>
      <c r="B191" s="59" t="s">
        <v>297</v>
      </c>
      <c r="C191" s="145" t="s">
        <v>17</v>
      </c>
      <c r="D191" s="145" t="s">
        <v>7</v>
      </c>
      <c r="E191" s="318" t="s">
        <v>377</v>
      </c>
      <c r="F191" s="318"/>
      <c r="G191" s="239">
        <f t="shared" si="3"/>
        <v>342.3</v>
      </c>
      <c r="H191" s="239">
        <f t="shared" si="3"/>
        <v>342.3</v>
      </c>
      <c r="I191" s="500"/>
      <c r="J191" s="491"/>
    </row>
    <row r="192" spans="1:10" ht="12.75">
      <c r="A192" s="640"/>
      <c r="B192" s="11" t="s">
        <v>360</v>
      </c>
      <c r="C192" s="91" t="s">
        <v>17</v>
      </c>
      <c r="D192" s="91" t="s">
        <v>7</v>
      </c>
      <c r="E192" s="10" t="s">
        <v>377</v>
      </c>
      <c r="F192" s="309" t="s">
        <v>776</v>
      </c>
      <c r="G192" s="154">
        <f t="shared" si="3"/>
        <v>342.3</v>
      </c>
      <c r="H192" s="154">
        <f t="shared" si="3"/>
        <v>342.3</v>
      </c>
      <c r="I192" s="504"/>
      <c r="J192" s="497"/>
    </row>
    <row r="193" spans="1:10" ht="24.75" customHeight="1">
      <c r="A193" s="640"/>
      <c r="B193" s="11" t="s">
        <v>775</v>
      </c>
      <c r="C193" s="91" t="s">
        <v>17</v>
      </c>
      <c r="D193" s="91" t="s">
        <v>7</v>
      </c>
      <c r="E193" s="10" t="s">
        <v>377</v>
      </c>
      <c r="F193" s="309" t="s">
        <v>836</v>
      </c>
      <c r="G193" s="154">
        <v>342.3</v>
      </c>
      <c r="H193" s="154">
        <v>342.3</v>
      </c>
      <c r="I193" s="504"/>
      <c r="J193" s="485"/>
    </row>
    <row r="194" spans="1:10" ht="15" customHeight="1">
      <c r="A194" s="640"/>
      <c r="B194" s="600" t="s">
        <v>555</v>
      </c>
      <c r="C194" s="607" t="s">
        <v>17</v>
      </c>
      <c r="D194" s="608" t="s">
        <v>9</v>
      </c>
      <c r="E194" s="607"/>
      <c r="F194" s="608"/>
      <c r="G194" s="602">
        <f>G195+G199+G202+G205+G209+G212+G216+G219</f>
        <v>6428.599999999999</v>
      </c>
      <c r="H194" s="602">
        <f>H195+H199+H202+H205+H209+H212+H216+H219</f>
        <v>5901.9</v>
      </c>
      <c r="I194" s="513"/>
      <c r="J194" s="492"/>
    </row>
    <row r="195" spans="1:10" ht="15" customHeight="1">
      <c r="A195" s="640"/>
      <c r="B195" s="59" t="s">
        <v>847</v>
      </c>
      <c r="C195" s="35" t="s">
        <v>17</v>
      </c>
      <c r="D195" s="35" t="s">
        <v>9</v>
      </c>
      <c r="E195" s="208" t="s">
        <v>673</v>
      </c>
      <c r="F195" s="208"/>
      <c r="G195" s="348">
        <f>G196</f>
        <v>1849.6</v>
      </c>
      <c r="H195" s="348">
        <f>H196</f>
        <v>1621.3</v>
      </c>
      <c r="I195" s="500"/>
      <c r="J195" s="492"/>
    </row>
    <row r="196" spans="1:10" ht="12" customHeight="1">
      <c r="A196" s="640"/>
      <c r="B196" s="11" t="s">
        <v>360</v>
      </c>
      <c r="C196" s="91" t="s">
        <v>17</v>
      </c>
      <c r="D196" s="91" t="s">
        <v>9</v>
      </c>
      <c r="E196" s="10" t="s">
        <v>848</v>
      </c>
      <c r="F196" s="309" t="s">
        <v>776</v>
      </c>
      <c r="G196" s="153">
        <f>G197</f>
        <v>1849.6</v>
      </c>
      <c r="H196" s="153">
        <f>H197</f>
        <v>1621.3</v>
      </c>
      <c r="I196" s="500"/>
      <c r="J196" s="492"/>
    </row>
    <row r="197" spans="1:10" ht="13.5" customHeight="1">
      <c r="A197" s="640"/>
      <c r="B197" s="11" t="s">
        <v>559</v>
      </c>
      <c r="C197" s="91" t="s">
        <v>17</v>
      </c>
      <c r="D197" s="91" t="s">
        <v>9</v>
      </c>
      <c r="E197" s="10" t="s">
        <v>673</v>
      </c>
      <c r="F197" s="309" t="s">
        <v>678</v>
      </c>
      <c r="G197" s="153">
        <v>1849.6</v>
      </c>
      <c r="H197" s="153">
        <v>1621.3</v>
      </c>
      <c r="I197" s="500"/>
      <c r="J197" s="492"/>
    </row>
    <row r="198" spans="1:10" ht="12" customHeight="1">
      <c r="A198" s="640"/>
      <c r="B198" s="11" t="s">
        <v>497</v>
      </c>
      <c r="C198" s="91" t="s">
        <v>17</v>
      </c>
      <c r="D198" s="91" t="s">
        <v>9</v>
      </c>
      <c r="E198" s="10" t="s">
        <v>673</v>
      </c>
      <c r="F198" s="10" t="s">
        <v>678</v>
      </c>
      <c r="G198" s="153">
        <v>1849.6</v>
      </c>
      <c r="H198" s="153">
        <v>1621.3</v>
      </c>
      <c r="I198" s="500"/>
      <c r="J198" s="492"/>
    </row>
    <row r="199" spans="1:10" ht="38.25" customHeight="1">
      <c r="A199" s="640"/>
      <c r="B199" s="615" t="s">
        <v>460</v>
      </c>
      <c r="C199" s="145" t="s">
        <v>17</v>
      </c>
      <c r="D199" s="145" t="s">
        <v>9</v>
      </c>
      <c r="E199" s="318" t="s">
        <v>181</v>
      </c>
      <c r="F199" s="318"/>
      <c r="G199" s="239">
        <f>G200</f>
        <v>559</v>
      </c>
      <c r="H199" s="239">
        <f>H200</f>
        <v>559</v>
      </c>
      <c r="I199" s="500"/>
      <c r="J199" s="491"/>
    </row>
    <row r="200" spans="1:10" ht="12.75">
      <c r="A200" s="640"/>
      <c r="B200" s="11" t="s">
        <v>360</v>
      </c>
      <c r="C200" s="91" t="s">
        <v>17</v>
      </c>
      <c r="D200" s="91" t="s">
        <v>9</v>
      </c>
      <c r="E200" s="10" t="s">
        <v>181</v>
      </c>
      <c r="F200" s="309" t="s">
        <v>776</v>
      </c>
      <c r="G200" s="154">
        <f>G201</f>
        <v>559</v>
      </c>
      <c r="H200" s="154">
        <f>H201</f>
        <v>559</v>
      </c>
      <c r="I200" s="504"/>
      <c r="J200" s="497"/>
    </row>
    <row r="201" spans="1:10" ht="24.75" customHeight="1">
      <c r="A201" s="640"/>
      <c r="B201" s="11" t="s">
        <v>775</v>
      </c>
      <c r="C201" s="91" t="s">
        <v>17</v>
      </c>
      <c r="D201" s="91" t="s">
        <v>9</v>
      </c>
      <c r="E201" s="10" t="s">
        <v>181</v>
      </c>
      <c r="F201" s="309" t="s">
        <v>836</v>
      </c>
      <c r="G201" s="154">
        <v>559</v>
      </c>
      <c r="H201" s="154">
        <v>559</v>
      </c>
      <c r="I201" s="504"/>
      <c r="J201" s="485"/>
    </row>
    <row r="202" spans="1:10" ht="14.25" customHeight="1">
      <c r="A202" s="640"/>
      <c r="B202" s="59" t="s">
        <v>132</v>
      </c>
      <c r="C202" s="145" t="s">
        <v>17</v>
      </c>
      <c r="D202" s="145" t="s">
        <v>9</v>
      </c>
      <c r="E202" s="208" t="s">
        <v>233</v>
      </c>
      <c r="F202" s="208"/>
      <c r="G202" s="348">
        <f>G203</f>
        <v>20</v>
      </c>
      <c r="H202" s="348">
        <f>H203</f>
        <v>20</v>
      </c>
      <c r="I202" s="500"/>
      <c r="J202" s="492"/>
    </row>
    <row r="203" spans="1:10" ht="12.75" customHeight="1">
      <c r="A203" s="640"/>
      <c r="B203" s="11" t="s">
        <v>589</v>
      </c>
      <c r="C203" s="91" t="s">
        <v>17</v>
      </c>
      <c r="D203" s="91" t="s">
        <v>9</v>
      </c>
      <c r="E203" s="10" t="s">
        <v>233</v>
      </c>
      <c r="F203" s="309" t="s">
        <v>984</v>
      </c>
      <c r="G203" s="153">
        <f>G204</f>
        <v>20</v>
      </c>
      <c r="H203" s="153">
        <f>H204</f>
        <v>20</v>
      </c>
      <c r="I203" s="500"/>
      <c r="J203" s="492"/>
    </row>
    <row r="204" spans="1:10" ht="13.5" customHeight="1">
      <c r="A204" s="640"/>
      <c r="B204" s="11" t="s">
        <v>69</v>
      </c>
      <c r="C204" s="91" t="s">
        <v>17</v>
      </c>
      <c r="D204" s="91" t="s">
        <v>9</v>
      </c>
      <c r="E204" s="10" t="s">
        <v>233</v>
      </c>
      <c r="F204" s="309" t="s">
        <v>898</v>
      </c>
      <c r="G204" s="153">
        <v>20</v>
      </c>
      <c r="H204" s="153">
        <v>20</v>
      </c>
      <c r="I204" s="500"/>
      <c r="J204" s="492"/>
    </row>
    <row r="205" spans="1:10" ht="26.25" customHeight="1">
      <c r="A205" s="640"/>
      <c r="B205" s="616" t="s">
        <v>679</v>
      </c>
      <c r="C205" s="145" t="s">
        <v>17</v>
      </c>
      <c r="D205" s="145" t="s">
        <v>9</v>
      </c>
      <c r="E205" s="208" t="s">
        <v>234</v>
      </c>
      <c r="F205" s="208"/>
      <c r="G205" s="153">
        <f>G206</f>
        <v>385.5</v>
      </c>
      <c r="H205" s="153">
        <f>H206</f>
        <v>365.2</v>
      </c>
      <c r="I205" s="501"/>
      <c r="J205" s="484"/>
    </row>
    <row r="206" spans="1:10" ht="13.5" customHeight="1">
      <c r="A206" s="640"/>
      <c r="B206" s="11" t="s">
        <v>360</v>
      </c>
      <c r="C206" s="91" t="s">
        <v>17</v>
      </c>
      <c r="D206" s="91" t="s">
        <v>9</v>
      </c>
      <c r="E206" s="10" t="s">
        <v>234</v>
      </c>
      <c r="F206" s="309" t="s">
        <v>776</v>
      </c>
      <c r="G206" s="153">
        <f>G207</f>
        <v>385.5</v>
      </c>
      <c r="H206" s="153">
        <f>H207</f>
        <v>365.2</v>
      </c>
      <c r="I206" s="500"/>
      <c r="J206" s="492"/>
    </row>
    <row r="207" spans="1:10" ht="12.75" customHeight="1">
      <c r="A207" s="640"/>
      <c r="B207" s="11" t="s">
        <v>558</v>
      </c>
      <c r="C207" s="91" t="s">
        <v>17</v>
      </c>
      <c r="D207" s="91" t="s">
        <v>9</v>
      </c>
      <c r="E207" s="10" t="s">
        <v>234</v>
      </c>
      <c r="F207" s="309" t="s">
        <v>677</v>
      </c>
      <c r="G207" s="153">
        <v>385.5</v>
      </c>
      <c r="H207" s="153">
        <v>365.2</v>
      </c>
      <c r="I207" s="500"/>
      <c r="J207" s="492"/>
    </row>
    <row r="208" spans="1:10" ht="12" customHeight="1">
      <c r="A208" s="640"/>
      <c r="B208" s="11" t="s">
        <v>496</v>
      </c>
      <c r="C208" s="91" t="s">
        <v>17</v>
      </c>
      <c r="D208" s="91" t="s">
        <v>9</v>
      </c>
      <c r="E208" s="10" t="s">
        <v>234</v>
      </c>
      <c r="F208" s="309" t="s">
        <v>677</v>
      </c>
      <c r="G208" s="153">
        <v>333</v>
      </c>
      <c r="H208" s="153">
        <v>312.8</v>
      </c>
      <c r="I208" s="500"/>
      <c r="J208" s="492"/>
    </row>
    <row r="209" spans="1:10" ht="26.25" customHeight="1">
      <c r="A209" s="640"/>
      <c r="B209" s="377" t="s">
        <v>883</v>
      </c>
      <c r="C209" s="35" t="s">
        <v>17</v>
      </c>
      <c r="D209" s="35" t="s">
        <v>9</v>
      </c>
      <c r="E209" s="208" t="s">
        <v>398</v>
      </c>
      <c r="F209" s="208"/>
      <c r="G209" s="348">
        <f>G210</f>
        <v>10</v>
      </c>
      <c r="H209" s="348">
        <f>H210</f>
        <v>10</v>
      </c>
      <c r="I209" s="501"/>
      <c r="J209" s="491"/>
    </row>
    <row r="210" spans="1:10" ht="12" customHeight="1">
      <c r="A210" s="640"/>
      <c r="B210" s="11" t="s">
        <v>589</v>
      </c>
      <c r="C210" s="91" t="s">
        <v>17</v>
      </c>
      <c r="D210" s="91" t="s">
        <v>9</v>
      </c>
      <c r="E210" s="10" t="s">
        <v>398</v>
      </c>
      <c r="F210" s="309" t="s">
        <v>984</v>
      </c>
      <c r="G210" s="153">
        <f>G211</f>
        <v>10</v>
      </c>
      <c r="H210" s="153">
        <f>H211</f>
        <v>10</v>
      </c>
      <c r="I210" s="500"/>
      <c r="J210" s="492"/>
    </row>
    <row r="211" spans="1:10" ht="12" customHeight="1">
      <c r="A211" s="640"/>
      <c r="B211" s="11" t="s">
        <v>69</v>
      </c>
      <c r="C211" s="91" t="s">
        <v>17</v>
      </c>
      <c r="D211" s="91" t="s">
        <v>9</v>
      </c>
      <c r="E211" s="10" t="s">
        <v>398</v>
      </c>
      <c r="F211" s="309" t="s">
        <v>898</v>
      </c>
      <c r="G211" s="153">
        <v>10</v>
      </c>
      <c r="H211" s="153">
        <v>10</v>
      </c>
      <c r="I211" s="500"/>
      <c r="J211" s="492"/>
    </row>
    <row r="212" spans="1:10" ht="24.75" customHeight="1">
      <c r="A212" s="640"/>
      <c r="B212" s="59" t="s">
        <v>271</v>
      </c>
      <c r="C212" s="35" t="s">
        <v>17</v>
      </c>
      <c r="D212" s="35" t="s">
        <v>9</v>
      </c>
      <c r="E212" s="208" t="s">
        <v>352</v>
      </c>
      <c r="F212" s="208"/>
      <c r="G212" s="348">
        <f>G213</f>
        <v>2189.3</v>
      </c>
      <c r="H212" s="348">
        <f>H213</f>
        <v>1911.2</v>
      </c>
      <c r="I212" s="500"/>
      <c r="J212" s="492"/>
    </row>
    <row r="213" spans="1:10" ht="12" customHeight="1">
      <c r="A213" s="640"/>
      <c r="B213" s="11" t="s">
        <v>360</v>
      </c>
      <c r="C213" s="91" t="s">
        <v>17</v>
      </c>
      <c r="D213" s="91" t="s">
        <v>9</v>
      </c>
      <c r="E213" s="10" t="s">
        <v>352</v>
      </c>
      <c r="F213" s="309" t="s">
        <v>776</v>
      </c>
      <c r="G213" s="153">
        <f>G214</f>
        <v>2189.3</v>
      </c>
      <c r="H213" s="153">
        <f>H214</f>
        <v>1911.2</v>
      </c>
      <c r="I213" s="500"/>
      <c r="J213" s="492"/>
    </row>
    <row r="214" spans="1:10" ht="12.75" customHeight="1">
      <c r="A214" s="640"/>
      <c r="B214" s="11" t="s">
        <v>559</v>
      </c>
      <c r="C214" s="91" t="s">
        <v>17</v>
      </c>
      <c r="D214" s="91" t="s">
        <v>9</v>
      </c>
      <c r="E214" s="10" t="s">
        <v>352</v>
      </c>
      <c r="F214" s="309" t="s">
        <v>678</v>
      </c>
      <c r="G214" s="153">
        <v>2189.3</v>
      </c>
      <c r="H214" s="153">
        <v>1911.2</v>
      </c>
      <c r="I214" s="500"/>
      <c r="J214" s="492"/>
    </row>
    <row r="215" spans="1:10" ht="12" customHeight="1">
      <c r="A215" s="640"/>
      <c r="B215" s="11" t="s">
        <v>496</v>
      </c>
      <c r="C215" s="91" t="s">
        <v>17</v>
      </c>
      <c r="D215" s="91" t="s">
        <v>9</v>
      </c>
      <c r="E215" s="10" t="s">
        <v>352</v>
      </c>
      <c r="F215" s="309" t="s">
        <v>678</v>
      </c>
      <c r="G215" s="153">
        <v>2189.3</v>
      </c>
      <c r="H215" s="153">
        <v>1911.2</v>
      </c>
      <c r="I215" s="500"/>
      <c r="J215" s="492"/>
    </row>
    <row r="216" spans="1:10" ht="24.75" customHeight="1">
      <c r="A216" s="640"/>
      <c r="B216" s="59" t="s">
        <v>429</v>
      </c>
      <c r="C216" s="35" t="s">
        <v>17</v>
      </c>
      <c r="D216" s="35" t="s">
        <v>9</v>
      </c>
      <c r="E216" s="208" t="s">
        <v>804</v>
      </c>
      <c r="F216" s="208"/>
      <c r="G216" s="348">
        <f>G217</f>
        <v>1215.2</v>
      </c>
      <c r="H216" s="348">
        <f>H217</f>
        <v>1215.2</v>
      </c>
      <c r="I216" s="501"/>
      <c r="J216" s="484"/>
    </row>
    <row r="217" spans="1:10" ht="14.25" customHeight="1">
      <c r="A217" s="640"/>
      <c r="B217" s="11" t="s">
        <v>360</v>
      </c>
      <c r="C217" s="91" t="s">
        <v>17</v>
      </c>
      <c r="D217" s="91" t="s">
        <v>9</v>
      </c>
      <c r="E217" s="10" t="s">
        <v>804</v>
      </c>
      <c r="F217" s="309" t="s">
        <v>776</v>
      </c>
      <c r="G217" s="153">
        <f>G218</f>
        <v>1215.2</v>
      </c>
      <c r="H217" s="153">
        <f>H218</f>
        <v>1215.2</v>
      </c>
      <c r="I217" s="500"/>
      <c r="J217" s="492"/>
    </row>
    <row r="218" spans="1:10" ht="13.5" customHeight="1">
      <c r="A218" s="640"/>
      <c r="B218" s="11" t="s">
        <v>559</v>
      </c>
      <c r="C218" s="91" t="s">
        <v>17</v>
      </c>
      <c r="D218" s="91" t="s">
        <v>9</v>
      </c>
      <c r="E218" s="10" t="s">
        <v>804</v>
      </c>
      <c r="F218" s="309" t="s">
        <v>678</v>
      </c>
      <c r="G218" s="153">
        <v>1215.2</v>
      </c>
      <c r="H218" s="153">
        <v>1215.2</v>
      </c>
      <c r="I218" s="500"/>
      <c r="J218" s="492"/>
    </row>
    <row r="219" spans="1:10" ht="27" customHeight="1">
      <c r="A219" s="640"/>
      <c r="B219" s="59" t="s">
        <v>364</v>
      </c>
      <c r="C219" s="145" t="s">
        <v>17</v>
      </c>
      <c r="D219" s="145" t="s">
        <v>9</v>
      </c>
      <c r="E219" s="318" t="s">
        <v>458</v>
      </c>
      <c r="F219" s="229"/>
      <c r="G219" s="348">
        <f>G220</f>
        <v>200</v>
      </c>
      <c r="H219" s="348">
        <f>H220</f>
        <v>200</v>
      </c>
      <c r="I219" s="500"/>
      <c r="J219" s="492"/>
    </row>
    <row r="220" spans="1:10" ht="12.75" customHeight="1">
      <c r="A220" s="640"/>
      <c r="B220" s="11" t="s">
        <v>589</v>
      </c>
      <c r="C220" s="91" t="s">
        <v>17</v>
      </c>
      <c r="D220" s="91" t="s">
        <v>9</v>
      </c>
      <c r="E220" s="10" t="s">
        <v>458</v>
      </c>
      <c r="F220" s="309" t="s">
        <v>984</v>
      </c>
      <c r="G220" s="153">
        <f>G221</f>
        <v>200</v>
      </c>
      <c r="H220" s="153">
        <f>H221</f>
        <v>200</v>
      </c>
      <c r="I220" s="500"/>
      <c r="J220" s="492"/>
    </row>
    <row r="221" spans="1:10" ht="14.25" customHeight="1">
      <c r="A221" s="640"/>
      <c r="B221" s="11" t="s">
        <v>69</v>
      </c>
      <c r="C221" s="91" t="s">
        <v>17</v>
      </c>
      <c r="D221" s="91" t="s">
        <v>9</v>
      </c>
      <c r="E221" s="10" t="s">
        <v>458</v>
      </c>
      <c r="F221" s="309" t="s">
        <v>898</v>
      </c>
      <c r="G221" s="153">
        <v>200</v>
      </c>
      <c r="H221" s="153">
        <v>200</v>
      </c>
      <c r="I221" s="500"/>
      <c r="J221" s="492"/>
    </row>
    <row r="222" spans="1:10" ht="14.25" customHeight="1">
      <c r="A222" s="640"/>
      <c r="B222" s="597" t="s">
        <v>18</v>
      </c>
      <c r="C222" s="598" t="s">
        <v>11</v>
      </c>
      <c r="D222" s="598"/>
      <c r="E222" s="598"/>
      <c r="F222" s="598"/>
      <c r="G222" s="610">
        <f>G223</f>
        <v>1440.9</v>
      </c>
      <c r="H222" s="610">
        <f>H223</f>
        <v>1440.6999999999998</v>
      </c>
      <c r="I222" s="500"/>
      <c r="J222" s="492"/>
    </row>
    <row r="223" spans="1:10" ht="15" customHeight="1">
      <c r="A223" s="640"/>
      <c r="B223" s="600" t="s">
        <v>503</v>
      </c>
      <c r="C223" s="601" t="s">
        <v>11</v>
      </c>
      <c r="D223" s="598" t="s">
        <v>7</v>
      </c>
      <c r="E223" s="607"/>
      <c r="F223" s="608"/>
      <c r="G223" s="602">
        <f>G224+G227</f>
        <v>1440.9</v>
      </c>
      <c r="H223" s="602">
        <f>H224+H227</f>
        <v>1440.6999999999998</v>
      </c>
      <c r="I223" s="500"/>
      <c r="J223" s="492"/>
    </row>
    <row r="224" spans="1:10" ht="15.75" customHeight="1">
      <c r="A224" s="640"/>
      <c r="B224" s="59" t="s">
        <v>160</v>
      </c>
      <c r="C224" s="145" t="s">
        <v>11</v>
      </c>
      <c r="D224" s="145" t="s">
        <v>7</v>
      </c>
      <c r="E224" s="318" t="s">
        <v>272</v>
      </c>
      <c r="F224" s="318"/>
      <c r="G224" s="348">
        <f>G225</f>
        <v>957.8</v>
      </c>
      <c r="H224" s="348">
        <f>H225</f>
        <v>957.8</v>
      </c>
      <c r="I224" s="501"/>
      <c r="J224" s="491"/>
    </row>
    <row r="225" spans="1:10" ht="12.75" customHeight="1">
      <c r="A225" s="640"/>
      <c r="B225" s="9" t="s">
        <v>170</v>
      </c>
      <c r="C225" s="91" t="s">
        <v>11</v>
      </c>
      <c r="D225" s="91" t="s">
        <v>7</v>
      </c>
      <c r="E225" s="91" t="s">
        <v>272</v>
      </c>
      <c r="F225" s="303" t="s">
        <v>600</v>
      </c>
      <c r="G225" s="153">
        <f>G226</f>
        <v>957.8</v>
      </c>
      <c r="H225" s="153">
        <f>H226</f>
        <v>957.8</v>
      </c>
      <c r="I225" s="500"/>
      <c r="J225" s="492"/>
    </row>
    <row r="226" spans="1:10" ht="24" customHeight="1">
      <c r="A226" s="640"/>
      <c r="B226" s="9" t="s">
        <v>149</v>
      </c>
      <c r="C226" s="91" t="s">
        <v>11</v>
      </c>
      <c r="D226" s="91" t="s">
        <v>7</v>
      </c>
      <c r="E226" s="91" t="s">
        <v>272</v>
      </c>
      <c r="F226" s="303" t="s">
        <v>549</v>
      </c>
      <c r="G226" s="153">
        <v>957.8</v>
      </c>
      <c r="H226" s="153">
        <v>957.8</v>
      </c>
      <c r="I226" s="500"/>
      <c r="J226" s="492"/>
    </row>
    <row r="227" spans="1:10" ht="28.5" customHeight="1">
      <c r="A227" s="640"/>
      <c r="B227" s="22" t="s">
        <v>991</v>
      </c>
      <c r="C227" s="145" t="s">
        <v>11</v>
      </c>
      <c r="D227" s="145" t="s">
        <v>7</v>
      </c>
      <c r="E227" s="318" t="s">
        <v>701</v>
      </c>
      <c r="F227" s="318"/>
      <c r="G227" s="348">
        <f>G228</f>
        <v>483.1</v>
      </c>
      <c r="H227" s="348">
        <f>H228</f>
        <v>482.9</v>
      </c>
      <c r="I227" s="501"/>
      <c r="J227" s="491"/>
    </row>
    <row r="228" spans="1:10" ht="12.75" customHeight="1">
      <c r="A228" s="640"/>
      <c r="B228" s="9" t="s">
        <v>983</v>
      </c>
      <c r="C228" s="91" t="s">
        <v>11</v>
      </c>
      <c r="D228" s="91" t="s">
        <v>7</v>
      </c>
      <c r="E228" s="91" t="s">
        <v>701</v>
      </c>
      <c r="F228" s="303" t="s">
        <v>525</v>
      </c>
      <c r="G228" s="153">
        <f>G229</f>
        <v>483.1</v>
      </c>
      <c r="H228" s="153">
        <f>H229</f>
        <v>482.9</v>
      </c>
      <c r="I228" s="500"/>
      <c r="J228" s="492"/>
    </row>
    <row r="229" spans="1:10" ht="12.75" customHeight="1">
      <c r="A229" s="640"/>
      <c r="B229" s="9" t="s">
        <v>203</v>
      </c>
      <c r="C229" s="91" t="s">
        <v>11</v>
      </c>
      <c r="D229" s="91" t="s">
        <v>7</v>
      </c>
      <c r="E229" s="91" t="s">
        <v>701</v>
      </c>
      <c r="F229" s="303" t="s">
        <v>290</v>
      </c>
      <c r="G229" s="153">
        <v>483.1</v>
      </c>
      <c r="H229" s="153">
        <v>482.9</v>
      </c>
      <c r="I229" s="500"/>
      <c r="J229" s="492"/>
    </row>
    <row r="230" spans="1:10" ht="16.5" customHeight="1">
      <c r="A230" s="640"/>
      <c r="B230" s="597" t="s">
        <v>281</v>
      </c>
      <c r="C230" s="598" t="s">
        <v>264</v>
      </c>
      <c r="D230" s="598"/>
      <c r="E230" s="598"/>
      <c r="F230" s="598"/>
      <c r="G230" s="610">
        <f aca="true" t="shared" si="4" ref="G230:H233">G231</f>
        <v>798.7</v>
      </c>
      <c r="H230" s="610">
        <f t="shared" si="4"/>
        <v>798.6</v>
      </c>
      <c r="I230" s="500"/>
      <c r="J230" s="492"/>
    </row>
    <row r="231" spans="1:10" ht="15" customHeight="1">
      <c r="A231" s="640"/>
      <c r="B231" s="600" t="s">
        <v>481</v>
      </c>
      <c r="C231" s="601" t="s">
        <v>264</v>
      </c>
      <c r="D231" s="598" t="s">
        <v>8</v>
      </c>
      <c r="E231" s="601"/>
      <c r="F231" s="598"/>
      <c r="G231" s="602">
        <f t="shared" si="4"/>
        <v>798.7</v>
      </c>
      <c r="H231" s="602">
        <f t="shared" si="4"/>
        <v>798.6</v>
      </c>
      <c r="I231" s="500"/>
      <c r="J231" s="492"/>
    </row>
    <row r="232" spans="1:10" ht="15" customHeight="1">
      <c r="A232" s="640"/>
      <c r="B232" s="59" t="s">
        <v>774</v>
      </c>
      <c r="C232" s="35" t="s">
        <v>264</v>
      </c>
      <c r="D232" s="35" t="s">
        <v>8</v>
      </c>
      <c r="E232" s="208" t="s">
        <v>145</v>
      </c>
      <c r="F232" s="208"/>
      <c r="G232" s="348">
        <f t="shared" si="4"/>
        <v>798.7</v>
      </c>
      <c r="H232" s="348">
        <f t="shared" si="4"/>
        <v>798.6</v>
      </c>
      <c r="I232" s="500"/>
      <c r="J232" s="492"/>
    </row>
    <row r="233" spans="1:10" ht="11.25" customHeight="1">
      <c r="A233" s="640"/>
      <c r="B233" s="9" t="s">
        <v>983</v>
      </c>
      <c r="C233" s="91" t="s">
        <v>264</v>
      </c>
      <c r="D233" s="91" t="s">
        <v>8</v>
      </c>
      <c r="E233" s="91" t="s">
        <v>145</v>
      </c>
      <c r="F233" s="303" t="s">
        <v>525</v>
      </c>
      <c r="G233" s="153">
        <f t="shared" si="4"/>
        <v>798.7</v>
      </c>
      <c r="H233" s="153">
        <f t="shared" si="4"/>
        <v>798.6</v>
      </c>
      <c r="I233" s="500"/>
      <c r="J233" s="492"/>
    </row>
    <row r="234" spans="1:10" ht="12.75" customHeight="1">
      <c r="A234" s="640"/>
      <c r="B234" s="9" t="s">
        <v>203</v>
      </c>
      <c r="C234" s="91" t="s">
        <v>264</v>
      </c>
      <c r="D234" s="91" t="s">
        <v>8</v>
      </c>
      <c r="E234" s="91" t="s">
        <v>145</v>
      </c>
      <c r="F234" s="303" t="s">
        <v>290</v>
      </c>
      <c r="G234" s="153">
        <v>798.7</v>
      </c>
      <c r="H234" s="153">
        <v>798.6</v>
      </c>
      <c r="I234" s="500"/>
      <c r="J234" s="492"/>
    </row>
    <row r="235" spans="1:10" ht="32.25" customHeight="1">
      <c r="A235" s="633">
        <v>808</v>
      </c>
      <c r="B235" s="323" t="s">
        <v>648</v>
      </c>
      <c r="C235" s="10"/>
      <c r="D235" s="10"/>
      <c r="E235" s="10"/>
      <c r="F235" s="10"/>
      <c r="G235" s="595">
        <f aca="true" t="shared" si="5" ref="G235:H238">G236</f>
        <v>100</v>
      </c>
      <c r="H235" s="595">
        <f t="shared" si="5"/>
        <v>100</v>
      </c>
      <c r="I235" s="500"/>
      <c r="J235" s="492"/>
    </row>
    <row r="236" spans="1:10" ht="16.5" customHeight="1">
      <c r="A236" s="634"/>
      <c r="B236" s="597" t="s">
        <v>502</v>
      </c>
      <c r="C236" s="598" t="s">
        <v>7</v>
      </c>
      <c r="D236" s="608"/>
      <c r="E236" s="608"/>
      <c r="F236" s="608"/>
      <c r="G236" s="599">
        <f t="shared" si="5"/>
        <v>100</v>
      </c>
      <c r="H236" s="599">
        <f t="shared" si="5"/>
        <v>100</v>
      </c>
      <c r="I236" s="500"/>
      <c r="J236" s="492"/>
    </row>
    <row r="237" spans="1:10" ht="15" customHeight="1">
      <c r="A237" s="634"/>
      <c r="B237" s="604" t="s">
        <v>649</v>
      </c>
      <c r="C237" s="601" t="s">
        <v>7</v>
      </c>
      <c r="D237" s="598" t="s">
        <v>16</v>
      </c>
      <c r="E237" s="10"/>
      <c r="F237" s="10"/>
      <c r="G237" s="602">
        <f t="shared" si="5"/>
        <v>100</v>
      </c>
      <c r="H237" s="602">
        <f t="shared" si="5"/>
        <v>100</v>
      </c>
      <c r="I237" s="500"/>
      <c r="J237" s="492"/>
    </row>
    <row r="238" spans="1:10" ht="14.25" customHeight="1">
      <c r="A238" s="634"/>
      <c r="B238" s="34" t="s">
        <v>201</v>
      </c>
      <c r="C238" s="145" t="s">
        <v>7</v>
      </c>
      <c r="D238" s="145" t="s">
        <v>16</v>
      </c>
      <c r="E238" s="318" t="s">
        <v>400</v>
      </c>
      <c r="F238" s="35"/>
      <c r="G238" s="348">
        <f t="shared" si="5"/>
        <v>100</v>
      </c>
      <c r="H238" s="348">
        <f t="shared" si="5"/>
        <v>100</v>
      </c>
      <c r="I238" s="500"/>
      <c r="J238" s="492"/>
    </row>
    <row r="239" spans="1:10" ht="12.75" customHeight="1">
      <c r="A239" s="634"/>
      <c r="B239" s="9" t="s">
        <v>241</v>
      </c>
      <c r="C239" s="91" t="s">
        <v>7</v>
      </c>
      <c r="D239" s="91" t="s">
        <v>16</v>
      </c>
      <c r="E239" s="91" t="s">
        <v>400</v>
      </c>
      <c r="F239" s="303" t="s">
        <v>240</v>
      </c>
      <c r="G239" s="153">
        <v>100</v>
      </c>
      <c r="H239" s="153">
        <v>100</v>
      </c>
      <c r="I239" s="500"/>
      <c r="J239" s="492"/>
    </row>
    <row r="240" spans="1:10" ht="32.25" customHeight="1">
      <c r="A240" s="633">
        <v>866</v>
      </c>
      <c r="B240" s="323" t="s">
        <v>1011</v>
      </c>
      <c r="C240" s="324"/>
      <c r="D240" s="324"/>
      <c r="E240" s="324"/>
      <c r="F240" s="434"/>
      <c r="G240" s="595">
        <f>G241+G269+G261</f>
        <v>3204.2</v>
      </c>
      <c r="H240" s="595">
        <f>H241+H269+H261</f>
        <v>3203.6</v>
      </c>
      <c r="I240" s="513"/>
      <c r="J240" s="492"/>
    </row>
    <row r="241" spans="1:10" ht="15.75" customHeight="1">
      <c r="A241" s="322"/>
      <c r="B241" s="597" t="s">
        <v>502</v>
      </c>
      <c r="C241" s="598" t="s">
        <v>7</v>
      </c>
      <c r="D241" s="598"/>
      <c r="E241" s="598"/>
      <c r="F241" s="598"/>
      <c r="G241" s="599">
        <f>G242</f>
        <v>1781.6999999999998</v>
      </c>
      <c r="H241" s="599">
        <f>H242</f>
        <v>1781.1999999999998</v>
      </c>
      <c r="I241" s="513"/>
      <c r="J241" s="492"/>
    </row>
    <row r="242" spans="1:10" ht="15" customHeight="1">
      <c r="A242" s="640"/>
      <c r="B242" s="604" t="s">
        <v>326</v>
      </c>
      <c r="C242" s="601" t="s">
        <v>7</v>
      </c>
      <c r="D242" s="598" t="s">
        <v>12</v>
      </c>
      <c r="E242" s="601"/>
      <c r="F242" s="598"/>
      <c r="G242" s="605">
        <f>G243+G252+G255+G258</f>
        <v>1781.6999999999998</v>
      </c>
      <c r="H242" s="605">
        <f>H243+H252+H255+H258</f>
        <v>1781.1999999999998</v>
      </c>
      <c r="I242" s="500"/>
      <c r="J242" s="492"/>
    </row>
    <row r="243" spans="1:10" ht="12.75" customHeight="1">
      <c r="A243" s="640"/>
      <c r="B243" s="34" t="s">
        <v>1010</v>
      </c>
      <c r="C243" s="145" t="s">
        <v>7</v>
      </c>
      <c r="D243" s="145" t="s">
        <v>12</v>
      </c>
      <c r="E243" s="318" t="s">
        <v>227</v>
      </c>
      <c r="F243" s="318"/>
      <c r="G243" s="239">
        <f>G244+G247+G250</f>
        <v>1398.1</v>
      </c>
      <c r="H243" s="239">
        <f>H244+H247+H250</f>
        <v>1397.6999999999998</v>
      </c>
      <c r="I243" s="500"/>
      <c r="J243" s="492"/>
    </row>
    <row r="244" spans="1:10" ht="12.75" customHeight="1">
      <c r="A244" s="640"/>
      <c r="B244" s="9" t="s">
        <v>981</v>
      </c>
      <c r="C244" s="91" t="s">
        <v>7</v>
      </c>
      <c r="D244" s="91" t="s">
        <v>12</v>
      </c>
      <c r="E244" s="91" t="s">
        <v>227</v>
      </c>
      <c r="F244" s="303" t="s">
        <v>982</v>
      </c>
      <c r="G244" s="239">
        <f>G245+G246</f>
        <v>1086.1999999999998</v>
      </c>
      <c r="H244" s="239">
        <f>H245+H246</f>
        <v>1086.1</v>
      </c>
      <c r="I244" s="500"/>
      <c r="J244" s="492"/>
    </row>
    <row r="245" spans="1:10" ht="12.75" customHeight="1">
      <c r="A245" s="640"/>
      <c r="B245" s="9" t="s">
        <v>68</v>
      </c>
      <c r="C245" s="91" t="s">
        <v>7</v>
      </c>
      <c r="D245" s="91" t="s">
        <v>12</v>
      </c>
      <c r="E245" s="91" t="s">
        <v>227</v>
      </c>
      <c r="F245" s="303" t="s">
        <v>146</v>
      </c>
      <c r="G245" s="239">
        <v>1084.6</v>
      </c>
      <c r="H245" s="239">
        <v>1084.5</v>
      </c>
      <c r="I245" s="500"/>
      <c r="J245" s="492"/>
    </row>
    <row r="246" spans="1:10" ht="12.75" customHeight="1">
      <c r="A246" s="640"/>
      <c r="B246" s="9" t="s">
        <v>204</v>
      </c>
      <c r="C246" s="91" t="s">
        <v>7</v>
      </c>
      <c r="D246" s="91" t="s">
        <v>12</v>
      </c>
      <c r="E246" s="91" t="s">
        <v>227</v>
      </c>
      <c r="F246" s="303" t="s">
        <v>147</v>
      </c>
      <c r="G246" s="239">
        <v>1.6</v>
      </c>
      <c r="H246" s="239">
        <v>1.6</v>
      </c>
      <c r="I246" s="500"/>
      <c r="J246" s="492"/>
    </row>
    <row r="247" spans="1:10" ht="12.75" customHeight="1">
      <c r="A247" s="640"/>
      <c r="B247" s="9" t="s">
        <v>983</v>
      </c>
      <c r="C247" s="91" t="s">
        <v>7</v>
      </c>
      <c r="D247" s="91" t="s">
        <v>12</v>
      </c>
      <c r="E247" s="91" t="s">
        <v>227</v>
      </c>
      <c r="F247" s="303" t="s">
        <v>525</v>
      </c>
      <c r="G247" s="239">
        <f>G248+G249</f>
        <v>311.70000000000005</v>
      </c>
      <c r="H247" s="239">
        <f>H248+H249</f>
        <v>311.5</v>
      </c>
      <c r="I247" s="500"/>
      <c r="J247" s="492"/>
    </row>
    <row r="248" spans="1:10" ht="12.75" customHeight="1">
      <c r="A248" s="640"/>
      <c r="B248" s="9" t="s">
        <v>289</v>
      </c>
      <c r="C248" s="91" t="s">
        <v>7</v>
      </c>
      <c r="D248" s="91" t="s">
        <v>12</v>
      </c>
      <c r="E248" s="91" t="s">
        <v>227</v>
      </c>
      <c r="F248" s="303" t="s">
        <v>259</v>
      </c>
      <c r="G248" s="239">
        <v>37.6</v>
      </c>
      <c r="H248" s="239">
        <v>37.5</v>
      </c>
      <c r="I248" s="500"/>
      <c r="J248" s="492"/>
    </row>
    <row r="249" spans="1:10" ht="12.75" customHeight="1">
      <c r="A249" s="640"/>
      <c r="B249" s="9" t="s">
        <v>203</v>
      </c>
      <c r="C249" s="91" t="s">
        <v>7</v>
      </c>
      <c r="D249" s="91" t="s">
        <v>12</v>
      </c>
      <c r="E249" s="91" t="s">
        <v>227</v>
      </c>
      <c r="F249" s="303" t="s">
        <v>290</v>
      </c>
      <c r="G249" s="239">
        <v>274.1</v>
      </c>
      <c r="H249" s="239">
        <v>274</v>
      </c>
      <c r="I249" s="500"/>
      <c r="J249" s="492"/>
    </row>
    <row r="250" spans="1:10" ht="23.25" customHeight="1">
      <c r="A250" s="640"/>
      <c r="B250" s="9" t="s">
        <v>922</v>
      </c>
      <c r="C250" s="91" t="s">
        <v>7</v>
      </c>
      <c r="D250" s="91" t="s">
        <v>12</v>
      </c>
      <c r="E250" s="91" t="s">
        <v>227</v>
      </c>
      <c r="F250" s="303" t="s">
        <v>823</v>
      </c>
      <c r="G250" s="239">
        <f>G251</f>
        <v>0.2</v>
      </c>
      <c r="H250" s="239">
        <f>H251</f>
        <v>0.1</v>
      </c>
      <c r="I250" s="500"/>
      <c r="J250" s="492"/>
    </row>
    <row r="251" spans="1:10" ht="12.75" customHeight="1">
      <c r="A251" s="640"/>
      <c r="B251" s="9" t="s">
        <v>507</v>
      </c>
      <c r="C251" s="91" t="s">
        <v>7</v>
      </c>
      <c r="D251" s="91" t="s">
        <v>12</v>
      </c>
      <c r="E251" s="91" t="s">
        <v>227</v>
      </c>
      <c r="F251" s="303" t="s">
        <v>506</v>
      </c>
      <c r="G251" s="154">
        <v>0.2</v>
      </c>
      <c r="H251" s="154">
        <v>0.1</v>
      </c>
      <c r="I251" s="500"/>
      <c r="J251" s="492"/>
    </row>
    <row r="252" spans="1:10" ht="12.75" customHeight="1">
      <c r="A252" s="640"/>
      <c r="B252" s="34" t="s">
        <v>951</v>
      </c>
      <c r="C252" s="145" t="s">
        <v>7</v>
      </c>
      <c r="D252" s="145" t="s">
        <v>12</v>
      </c>
      <c r="E252" s="318" t="s">
        <v>154</v>
      </c>
      <c r="F252" s="318"/>
      <c r="G252" s="239">
        <f>G253</f>
        <v>131.1</v>
      </c>
      <c r="H252" s="239">
        <f>H253</f>
        <v>131</v>
      </c>
      <c r="I252" s="500"/>
      <c r="J252" s="492"/>
    </row>
    <row r="253" spans="1:10" ht="23.25" customHeight="1">
      <c r="A253" s="640"/>
      <c r="B253" s="9" t="s">
        <v>922</v>
      </c>
      <c r="C253" s="91" t="s">
        <v>7</v>
      </c>
      <c r="D253" s="91" t="s">
        <v>12</v>
      </c>
      <c r="E253" s="91" t="s">
        <v>154</v>
      </c>
      <c r="F253" s="303" t="s">
        <v>823</v>
      </c>
      <c r="G253" s="239">
        <f>G254</f>
        <v>131.1</v>
      </c>
      <c r="H253" s="239">
        <v>131</v>
      </c>
      <c r="I253" s="500"/>
      <c r="J253" s="492"/>
    </row>
    <row r="254" spans="1:10" ht="12.75" customHeight="1">
      <c r="A254" s="640"/>
      <c r="B254" s="9" t="s">
        <v>876</v>
      </c>
      <c r="C254" s="91" t="s">
        <v>7</v>
      </c>
      <c r="D254" s="91" t="s">
        <v>12</v>
      </c>
      <c r="E254" s="91" t="s">
        <v>154</v>
      </c>
      <c r="F254" s="303" t="s">
        <v>921</v>
      </c>
      <c r="G254" s="154">
        <v>131.1</v>
      </c>
      <c r="H254" s="154">
        <v>131</v>
      </c>
      <c r="I254" s="500"/>
      <c r="J254" s="492"/>
    </row>
    <row r="255" spans="1:10" ht="26.25" customHeight="1">
      <c r="A255" s="640"/>
      <c r="B255" s="59" t="s">
        <v>641</v>
      </c>
      <c r="C255" s="145" t="s">
        <v>7</v>
      </c>
      <c r="D255" s="145" t="s">
        <v>12</v>
      </c>
      <c r="E255" s="318" t="s">
        <v>409</v>
      </c>
      <c r="F255" s="318"/>
      <c r="G255" s="154">
        <f>G256</f>
        <v>250</v>
      </c>
      <c r="H255" s="154">
        <f>H256</f>
        <v>250</v>
      </c>
      <c r="I255" s="501"/>
      <c r="J255" s="484"/>
    </row>
    <row r="256" spans="1:10" ht="12.75" customHeight="1">
      <c r="A256" s="640"/>
      <c r="B256" s="9" t="s">
        <v>983</v>
      </c>
      <c r="C256" s="91" t="s">
        <v>7</v>
      </c>
      <c r="D256" s="91" t="s">
        <v>12</v>
      </c>
      <c r="E256" s="91" t="s">
        <v>409</v>
      </c>
      <c r="F256" s="303" t="s">
        <v>525</v>
      </c>
      <c r="G256" s="154">
        <f>G257</f>
        <v>250</v>
      </c>
      <c r="H256" s="154">
        <f>H257</f>
        <v>250</v>
      </c>
      <c r="I256" s="500"/>
      <c r="J256" s="492"/>
    </row>
    <row r="257" spans="1:10" ht="12.75" customHeight="1">
      <c r="A257" s="640"/>
      <c r="B257" s="9" t="s">
        <v>203</v>
      </c>
      <c r="C257" s="91" t="s">
        <v>7</v>
      </c>
      <c r="D257" s="91" t="s">
        <v>12</v>
      </c>
      <c r="E257" s="91" t="s">
        <v>409</v>
      </c>
      <c r="F257" s="303" t="s">
        <v>290</v>
      </c>
      <c r="G257" s="154">
        <v>250</v>
      </c>
      <c r="H257" s="154">
        <v>250</v>
      </c>
      <c r="I257" s="500"/>
      <c r="J257" s="492"/>
    </row>
    <row r="258" spans="1:10" ht="12.75" customHeight="1">
      <c r="A258" s="640"/>
      <c r="B258" s="34" t="s">
        <v>831</v>
      </c>
      <c r="C258" s="145" t="s">
        <v>7</v>
      </c>
      <c r="D258" s="145" t="s">
        <v>12</v>
      </c>
      <c r="E258" s="318" t="s">
        <v>873</v>
      </c>
      <c r="F258" s="303"/>
      <c r="G258" s="154">
        <f>G260</f>
        <v>2.5</v>
      </c>
      <c r="H258" s="154">
        <f>H260</f>
        <v>2.5</v>
      </c>
      <c r="I258" s="500"/>
      <c r="J258" s="492"/>
    </row>
    <row r="259" spans="1:10" ht="19.5" customHeight="1">
      <c r="A259" s="640"/>
      <c r="B259" s="9" t="s">
        <v>922</v>
      </c>
      <c r="C259" s="91" t="s">
        <v>7</v>
      </c>
      <c r="D259" s="91" t="s">
        <v>12</v>
      </c>
      <c r="E259" s="91" t="s">
        <v>873</v>
      </c>
      <c r="F259" s="303" t="s">
        <v>823</v>
      </c>
      <c r="G259" s="154">
        <f>G260</f>
        <v>2.5</v>
      </c>
      <c r="H259" s="154">
        <f>H260</f>
        <v>2.5</v>
      </c>
      <c r="I259" s="500"/>
      <c r="J259" s="492"/>
    </row>
    <row r="260" spans="1:10" ht="12.75" customHeight="1">
      <c r="A260" s="640"/>
      <c r="B260" s="9" t="s">
        <v>876</v>
      </c>
      <c r="C260" s="91" t="s">
        <v>7</v>
      </c>
      <c r="D260" s="91" t="s">
        <v>12</v>
      </c>
      <c r="E260" s="91" t="s">
        <v>873</v>
      </c>
      <c r="F260" s="303" t="s">
        <v>921</v>
      </c>
      <c r="G260" s="154">
        <v>2.5</v>
      </c>
      <c r="H260" s="154">
        <v>2.5</v>
      </c>
      <c r="I260" s="500"/>
      <c r="J260" s="492"/>
    </row>
    <row r="261" spans="1:10" ht="14.25" customHeight="1">
      <c r="A261" s="640"/>
      <c r="B261" s="617" t="s">
        <v>500</v>
      </c>
      <c r="C261" s="598" t="s">
        <v>10</v>
      </c>
      <c r="D261" s="598"/>
      <c r="E261" s="598"/>
      <c r="F261" s="598"/>
      <c r="G261" s="610">
        <f>G262</f>
        <v>316.7</v>
      </c>
      <c r="H261" s="610">
        <f>H262</f>
        <v>316.6</v>
      </c>
      <c r="I261" s="500"/>
      <c r="J261" s="492"/>
    </row>
    <row r="262" spans="1:10" ht="14.25" customHeight="1">
      <c r="A262" s="640"/>
      <c r="B262" s="606" t="s">
        <v>956</v>
      </c>
      <c r="C262" s="598" t="s">
        <v>10</v>
      </c>
      <c r="D262" s="598" t="s">
        <v>264</v>
      </c>
      <c r="E262" s="598"/>
      <c r="F262" s="598"/>
      <c r="G262" s="610">
        <f>G263+G266</f>
        <v>316.7</v>
      </c>
      <c r="H262" s="610">
        <f>H263+H266</f>
        <v>316.6</v>
      </c>
      <c r="I262" s="500"/>
      <c r="J262" s="492"/>
    </row>
    <row r="263" spans="1:10" ht="25.5" customHeight="1">
      <c r="A263" s="640"/>
      <c r="B263" s="377" t="s">
        <v>883</v>
      </c>
      <c r="C263" s="145" t="s">
        <v>10</v>
      </c>
      <c r="D263" s="145" t="s">
        <v>264</v>
      </c>
      <c r="E263" s="318" t="s">
        <v>398</v>
      </c>
      <c r="F263" s="318"/>
      <c r="G263" s="609">
        <f>G264</f>
        <v>73.7</v>
      </c>
      <c r="H263" s="609">
        <f>H264</f>
        <v>73.7</v>
      </c>
      <c r="I263" s="500"/>
      <c r="J263" s="492"/>
    </row>
    <row r="264" spans="1:10" ht="14.25" customHeight="1">
      <c r="A264" s="640"/>
      <c r="B264" s="9" t="s">
        <v>983</v>
      </c>
      <c r="C264" s="91" t="s">
        <v>10</v>
      </c>
      <c r="D264" s="91" t="s">
        <v>264</v>
      </c>
      <c r="E264" s="91" t="s">
        <v>398</v>
      </c>
      <c r="F264" s="303" t="s">
        <v>525</v>
      </c>
      <c r="G264" s="239">
        <f>G265</f>
        <v>73.7</v>
      </c>
      <c r="H264" s="239">
        <f>H265</f>
        <v>73.7</v>
      </c>
      <c r="I264" s="500"/>
      <c r="J264" s="492"/>
    </row>
    <row r="265" spans="1:10" ht="14.25" customHeight="1">
      <c r="A265" s="640"/>
      <c r="B265" s="9" t="s">
        <v>203</v>
      </c>
      <c r="C265" s="91" t="s">
        <v>10</v>
      </c>
      <c r="D265" s="91" t="s">
        <v>264</v>
      </c>
      <c r="E265" s="91" t="s">
        <v>398</v>
      </c>
      <c r="F265" s="303" t="s">
        <v>290</v>
      </c>
      <c r="G265" s="239">
        <v>73.7</v>
      </c>
      <c r="H265" s="239">
        <v>73.7</v>
      </c>
      <c r="I265" s="500"/>
      <c r="J265" s="492"/>
    </row>
    <row r="266" spans="1:10" ht="39" customHeight="1">
      <c r="A266" s="640"/>
      <c r="B266" s="59" t="s">
        <v>674</v>
      </c>
      <c r="C266" s="318" t="s">
        <v>10</v>
      </c>
      <c r="D266" s="318" t="s">
        <v>264</v>
      </c>
      <c r="E266" s="318" t="s">
        <v>769</v>
      </c>
      <c r="F266" s="318"/>
      <c r="G266" s="609">
        <f>G267</f>
        <v>243</v>
      </c>
      <c r="H266" s="609">
        <f>H267</f>
        <v>242.9</v>
      </c>
      <c r="I266" s="500"/>
      <c r="J266" s="492"/>
    </row>
    <row r="267" spans="1:10" ht="14.25" customHeight="1">
      <c r="A267" s="640"/>
      <c r="B267" s="9" t="s">
        <v>983</v>
      </c>
      <c r="C267" s="91" t="s">
        <v>10</v>
      </c>
      <c r="D267" s="91" t="s">
        <v>264</v>
      </c>
      <c r="E267" s="91" t="s">
        <v>769</v>
      </c>
      <c r="F267" s="303" t="s">
        <v>525</v>
      </c>
      <c r="G267" s="154">
        <f>G268</f>
        <v>243</v>
      </c>
      <c r="H267" s="154">
        <f>H268</f>
        <v>242.9</v>
      </c>
      <c r="I267" s="500"/>
      <c r="J267" s="492"/>
    </row>
    <row r="268" spans="1:10" ht="14.25" customHeight="1">
      <c r="A268" s="640"/>
      <c r="B268" s="9" t="s">
        <v>203</v>
      </c>
      <c r="C268" s="91" t="s">
        <v>10</v>
      </c>
      <c r="D268" s="91" t="s">
        <v>264</v>
      </c>
      <c r="E268" s="91" t="s">
        <v>769</v>
      </c>
      <c r="F268" s="303" t="s">
        <v>290</v>
      </c>
      <c r="G268" s="154">
        <v>243</v>
      </c>
      <c r="H268" s="154">
        <v>242.9</v>
      </c>
      <c r="I268" s="500"/>
      <c r="J268" s="492"/>
    </row>
    <row r="269" spans="1:10" ht="15" customHeight="1">
      <c r="A269" s="640"/>
      <c r="B269" s="597" t="s">
        <v>407</v>
      </c>
      <c r="C269" s="598" t="s">
        <v>15</v>
      </c>
      <c r="D269" s="598"/>
      <c r="E269" s="598"/>
      <c r="F269" s="598"/>
      <c r="G269" s="610">
        <f>G270</f>
        <v>1105.8</v>
      </c>
      <c r="H269" s="610">
        <f>H270</f>
        <v>1105.8</v>
      </c>
      <c r="I269" s="500"/>
      <c r="J269" s="492"/>
    </row>
    <row r="270" spans="1:10" ht="15.75" customHeight="1">
      <c r="A270" s="640"/>
      <c r="B270" s="600" t="s">
        <v>164</v>
      </c>
      <c r="C270" s="601" t="s">
        <v>15</v>
      </c>
      <c r="D270" s="598" t="s">
        <v>8</v>
      </c>
      <c r="E270" s="601"/>
      <c r="F270" s="598"/>
      <c r="G270" s="610">
        <f>G271+G274</f>
        <v>1105.8</v>
      </c>
      <c r="H270" s="610">
        <f>H271+H274</f>
        <v>1105.8</v>
      </c>
      <c r="I270" s="500"/>
      <c r="J270" s="492"/>
    </row>
    <row r="271" spans="1:10" ht="12.75" customHeight="1">
      <c r="A271" s="640"/>
      <c r="B271" s="59" t="s">
        <v>869</v>
      </c>
      <c r="C271" s="145" t="s">
        <v>15</v>
      </c>
      <c r="D271" s="145" t="s">
        <v>8</v>
      </c>
      <c r="E271" s="318" t="s">
        <v>591</v>
      </c>
      <c r="F271" s="318"/>
      <c r="G271" s="609">
        <f>G272</f>
        <v>415.4</v>
      </c>
      <c r="H271" s="609">
        <f>H272</f>
        <v>415.4</v>
      </c>
      <c r="I271" s="501"/>
      <c r="J271" s="484"/>
    </row>
    <row r="272" spans="1:10" ht="12.75" customHeight="1">
      <c r="A272" s="640"/>
      <c r="B272" s="9" t="s">
        <v>983</v>
      </c>
      <c r="C272" s="91" t="s">
        <v>15</v>
      </c>
      <c r="D272" s="91" t="s">
        <v>8</v>
      </c>
      <c r="E272" s="91" t="s">
        <v>591</v>
      </c>
      <c r="F272" s="303" t="s">
        <v>525</v>
      </c>
      <c r="G272" s="239">
        <f>G273</f>
        <v>415.4</v>
      </c>
      <c r="H272" s="239">
        <f>H273</f>
        <v>415.4</v>
      </c>
      <c r="I272" s="500"/>
      <c r="J272" s="492"/>
    </row>
    <row r="273" spans="1:10" ht="14.25" customHeight="1">
      <c r="A273" s="640"/>
      <c r="B273" s="9" t="s">
        <v>203</v>
      </c>
      <c r="C273" s="91" t="s">
        <v>15</v>
      </c>
      <c r="D273" s="91" t="s">
        <v>8</v>
      </c>
      <c r="E273" s="91" t="s">
        <v>591</v>
      </c>
      <c r="F273" s="303" t="s">
        <v>290</v>
      </c>
      <c r="G273" s="239">
        <v>415.4</v>
      </c>
      <c r="H273" s="239">
        <v>415.4</v>
      </c>
      <c r="I273" s="500"/>
      <c r="J273" s="492"/>
    </row>
    <row r="274" spans="1:10" ht="26.25" customHeight="1">
      <c r="A274" s="640"/>
      <c r="B274" s="377" t="s">
        <v>883</v>
      </c>
      <c r="C274" s="145" t="s">
        <v>15</v>
      </c>
      <c r="D274" s="145" t="s">
        <v>8</v>
      </c>
      <c r="E274" s="318" t="s">
        <v>398</v>
      </c>
      <c r="F274" s="318"/>
      <c r="G274" s="609">
        <f>G275</f>
        <v>690.4</v>
      </c>
      <c r="H274" s="609">
        <f>H275</f>
        <v>690.4</v>
      </c>
      <c r="I274" s="501"/>
      <c r="J274" s="491"/>
    </row>
    <row r="275" spans="1:10" ht="13.5" customHeight="1">
      <c r="A275" s="640"/>
      <c r="B275" s="9" t="s">
        <v>983</v>
      </c>
      <c r="C275" s="91" t="s">
        <v>15</v>
      </c>
      <c r="D275" s="91" t="s">
        <v>8</v>
      </c>
      <c r="E275" s="91" t="s">
        <v>398</v>
      </c>
      <c r="F275" s="303" t="s">
        <v>525</v>
      </c>
      <c r="G275" s="239">
        <f>G276</f>
        <v>690.4</v>
      </c>
      <c r="H275" s="239">
        <f>H276</f>
        <v>690.4</v>
      </c>
      <c r="I275" s="500"/>
      <c r="J275" s="492"/>
    </row>
    <row r="276" spans="1:10" ht="15" customHeight="1">
      <c r="A276" s="640"/>
      <c r="B276" s="9" t="s">
        <v>520</v>
      </c>
      <c r="C276" s="91" t="s">
        <v>15</v>
      </c>
      <c r="D276" s="91" t="s">
        <v>8</v>
      </c>
      <c r="E276" s="91" t="s">
        <v>398</v>
      </c>
      <c r="F276" s="303" t="s">
        <v>519</v>
      </c>
      <c r="G276" s="239">
        <v>690.4</v>
      </c>
      <c r="H276" s="239">
        <v>690.4</v>
      </c>
      <c r="I276" s="500"/>
      <c r="J276" s="492"/>
    </row>
    <row r="277" spans="1:10" ht="18" customHeight="1">
      <c r="A277" s="633">
        <v>892</v>
      </c>
      <c r="B277" s="323" t="s">
        <v>705</v>
      </c>
      <c r="C277" s="324"/>
      <c r="D277" s="324"/>
      <c r="E277" s="324"/>
      <c r="F277" s="434"/>
      <c r="G277" s="595">
        <f>G278+G289</f>
        <v>2555.1</v>
      </c>
      <c r="H277" s="595">
        <f>H278+H289</f>
        <v>2554.9</v>
      </c>
      <c r="I277" s="509"/>
      <c r="J277" s="492"/>
    </row>
    <row r="278" spans="1:10" ht="15.75" customHeight="1">
      <c r="A278" s="322"/>
      <c r="B278" s="597" t="s">
        <v>502</v>
      </c>
      <c r="C278" s="598" t="s">
        <v>7</v>
      </c>
      <c r="D278" s="598"/>
      <c r="E278" s="598"/>
      <c r="F278" s="598"/>
      <c r="G278" s="599">
        <f>G279</f>
        <v>1831.1</v>
      </c>
      <c r="H278" s="599">
        <f>H279</f>
        <v>1830.9</v>
      </c>
      <c r="I278" s="500"/>
      <c r="J278" s="492"/>
    </row>
    <row r="279" spans="1:10" ht="32.25" customHeight="1">
      <c r="A279" s="640"/>
      <c r="B279" s="604" t="s">
        <v>141</v>
      </c>
      <c r="C279" s="601" t="s">
        <v>7</v>
      </c>
      <c r="D279" s="598" t="s">
        <v>363</v>
      </c>
      <c r="E279" s="601"/>
      <c r="F279" s="598"/>
      <c r="G279" s="605">
        <f>G280</f>
        <v>1831.1</v>
      </c>
      <c r="H279" s="605">
        <f>H280</f>
        <v>1830.9</v>
      </c>
      <c r="I279" s="500"/>
      <c r="J279" s="492"/>
    </row>
    <row r="280" spans="1:10" ht="14.25" customHeight="1">
      <c r="A280" s="640"/>
      <c r="B280" s="34" t="s">
        <v>1010</v>
      </c>
      <c r="C280" s="145" t="s">
        <v>7</v>
      </c>
      <c r="D280" s="145" t="s">
        <v>363</v>
      </c>
      <c r="E280" s="318" t="s">
        <v>227</v>
      </c>
      <c r="F280" s="318"/>
      <c r="G280" s="239">
        <f>G281+G284+G287</f>
        <v>1831.1</v>
      </c>
      <c r="H280" s="239">
        <f>H281+H284+H287</f>
        <v>1830.9</v>
      </c>
      <c r="I280" s="500"/>
      <c r="J280" s="492"/>
    </row>
    <row r="281" spans="1:10" ht="12.75" customHeight="1">
      <c r="A281" s="640"/>
      <c r="B281" s="9" t="s">
        <v>981</v>
      </c>
      <c r="C281" s="91" t="s">
        <v>7</v>
      </c>
      <c r="D281" s="91" t="s">
        <v>363</v>
      </c>
      <c r="E281" s="91" t="s">
        <v>227</v>
      </c>
      <c r="F281" s="303" t="s">
        <v>982</v>
      </c>
      <c r="G281" s="239">
        <f>G282+G283</f>
        <v>1741.5</v>
      </c>
      <c r="H281" s="239">
        <f>H282+H283</f>
        <v>1741.4</v>
      </c>
      <c r="I281" s="500"/>
      <c r="J281" s="492"/>
    </row>
    <row r="282" spans="1:10" ht="12.75" customHeight="1">
      <c r="A282" s="640"/>
      <c r="B282" s="9" t="s">
        <v>68</v>
      </c>
      <c r="C282" s="91" t="s">
        <v>7</v>
      </c>
      <c r="D282" s="91" t="s">
        <v>363</v>
      </c>
      <c r="E282" s="91" t="s">
        <v>227</v>
      </c>
      <c r="F282" s="303" t="s">
        <v>146</v>
      </c>
      <c r="G282" s="239">
        <v>1741</v>
      </c>
      <c r="H282" s="239">
        <v>1741</v>
      </c>
      <c r="I282" s="500"/>
      <c r="J282" s="492"/>
    </row>
    <row r="283" spans="1:10" ht="12.75" customHeight="1">
      <c r="A283" s="640"/>
      <c r="B283" s="9" t="s">
        <v>204</v>
      </c>
      <c r="C283" s="91" t="s">
        <v>7</v>
      </c>
      <c r="D283" s="91" t="s">
        <v>363</v>
      </c>
      <c r="E283" s="91" t="s">
        <v>227</v>
      </c>
      <c r="F283" s="303" t="s">
        <v>147</v>
      </c>
      <c r="G283" s="239">
        <v>0.5</v>
      </c>
      <c r="H283" s="239">
        <v>0.4</v>
      </c>
      <c r="I283" s="500"/>
      <c r="J283" s="492"/>
    </row>
    <row r="284" spans="1:10" ht="12.75" customHeight="1">
      <c r="A284" s="640"/>
      <c r="B284" s="9" t="s">
        <v>983</v>
      </c>
      <c r="C284" s="91" t="s">
        <v>7</v>
      </c>
      <c r="D284" s="91" t="s">
        <v>363</v>
      </c>
      <c r="E284" s="91" t="s">
        <v>227</v>
      </c>
      <c r="F284" s="303" t="s">
        <v>525</v>
      </c>
      <c r="G284" s="239">
        <f>G285+G286</f>
        <v>89.6</v>
      </c>
      <c r="H284" s="239">
        <v>89.5</v>
      </c>
      <c r="I284" s="500"/>
      <c r="J284" s="492"/>
    </row>
    <row r="285" spans="1:10" ht="12.75" customHeight="1">
      <c r="A285" s="640"/>
      <c r="B285" s="9" t="s">
        <v>289</v>
      </c>
      <c r="C285" s="91" t="s">
        <v>7</v>
      </c>
      <c r="D285" s="91" t="s">
        <v>363</v>
      </c>
      <c r="E285" s="91" t="s">
        <v>227</v>
      </c>
      <c r="F285" s="303" t="s">
        <v>259</v>
      </c>
      <c r="G285" s="239">
        <v>28.1</v>
      </c>
      <c r="H285" s="239">
        <v>28.1</v>
      </c>
      <c r="I285" s="500"/>
      <c r="J285" s="492"/>
    </row>
    <row r="286" spans="1:10" ht="12.75" customHeight="1">
      <c r="A286" s="640"/>
      <c r="B286" s="9" t="s">
        <v>203</v>
      </c>
      <c r="C286" s="91" t="s">
        <v>7</v>
      </c>
      <c r="D286" s="91" t="s">
        <v>363</v>
      </c>
      <c r="E286" s="91" t="s">
        <v>227</v>
      </c>
      <c r="F286" s="303" t="s">
        <v>290</v>
      </c>
      <c r="G286" s="239">
        <v>61.5</v>
      </c>
      <c r="H286" s="239">
        <v>61.5</v>
      </c>
      <c r="I286" s="500"/>
      <c r="J286" s="492"/>
    </row>
    <row r="287" spans="1:10" s="425" customFormat="1" ht="16.5" customHeight="1">
      <c r="A287" s="641"/>
      <c r="B287" s="9" t="s">
        <v>922</v>
      </c>
      <c r="C287" s="91" t="s">
        <v>7</v>
      </c>
      <c r="D287" s="91" t="s">
        <v>363</v>
      </c>
      <c r="E287" s="91" t="s">
        <v>227</v>
      </c>
      <c r="F287" s="303" t="s">
        <v>823</v>
      </c>
      <c r="G287" s="239">
        <f>G288</f>
        <v>0</v>
      </c>
      <c r="H287" s="239">
        <f>H288</f>
        <v>0</v>
      </c>
      <c r="I287" s="504"/>
      <c r="J287" s="497"/>
    </row>
    <row r="288" spans="1:10" s="425" customFormat="1" ht="14.25" customHeight="1">
      <c r="A288" s="641"/>
      <c r="B288" s="9" t="s">
        <v>507</v>
      </c>
      <c r="C288" s="91" t="s">
        <v>7</v>
      </c>
      <c r="D288" s="91" t="s">
        <v>363</v>
      </c>
      <c r="E288" s="91" t="s">
        <v>227</v>
      </c>
      <c r="F288" s="303" t="s">
        <v>506</v>
      </c>
      <c r="G288" s="154">
        <v>0</v>
      </c>
      <c r="H288" s="154">
        <v>0</v>
      </c>
      <c r="I288" s="504"/>
      <c r="J288" s="497"/>
    </row>
    <row r="289" spans="1:10" ht="30.75" customHeight="1">
      <c r="A289" s="640"/>
      <c r="B289" s="597" t="s">
        <v>487</v>
      </c>
      <c r="C289" s="598" t="s">
        <v>12</v>
      </c>
      <c r="D289" s="598"/>
      <c r="E289" s="598"/>
      <c r="F289" s="598"/>
      <c r="G289" s="599">
        <f aca="true" t="shared" si="6" ref="G289:H291">G290</f>
        <v>724</v>
      </c>
      <c r="H289" s="599">
        <f t="shared" si="6"/>
        <v>724</v>
      </c>
      <c r="I289" s="500"/>
      <c r="J289" s="492"/>
    </row>
    <row r="290" spans="1:10" ht="18" customHeight="1">
      <c r="A290" s="640"/>
      <c r="B290" s="606" t="s">
        <v>702</v>
      </c>
      <c r="C290" s="607" t="s">
        <v>12</v>
      </c>
      <c r="D290" s="608" t="s">
        <v>7</v>
      </c>
      <c r="E290" s="601"/>
      <c r="F290" s="608"/>
      <c r="G290" s="605">
        <f t="shared" si="6"/>
        <v>724</v>
      </c>
      <c r="H290" s="605">
        <f t="shared" si="6"/>
        <v>724</v>
      </c>
      <c r="I290" s="500"/>
      <c r="J290" s="492"/>
    </row>
    <row r="291" spans="1:10" ht="14.25" customHeight="1">
      <c r="A291" s="640"/>
      <c r="B291" s="34" t="s">
        <v>816</v>
      </c>
      <c r="C291" s="35" t="s">
        <v>12</v>
      </c>
      <c r="D291" s="35" t="s">
        <v>7</v>
      </c>
      <c r="E291" s="208" t="s">
        <v>639</v>
      </c>
      <c r="F291" s="208"/>
      <c r="G291" s="239">
        <f t="shared" si="6"/>
        <v>724</v>
      </c>
      <c r="H291" s="239">
        <f t="shared" si="6"/>
        <v>724</v>
      </c>
      <c r="I291" s="501"/>
      <c r="J291" s="491"/>
    </row>
    <row r="292" spans="1:10" ht="15" customHeight="1">
      <c r="A292" s="640"/>
      <c r="B292" s="9" t="s">
        <v>307</v>
      </c>
      <c r="C292" s="10" t="s">
        <v>12</v>
      </c>
      <c r="D292" s="10" t="s">
        <v>7</v>
      </c>
      <c r="E292" s="10" t="s">
        <v>639</v>
      </c>
      <c r="F292" s="309" t="s">
        <v>526</v>
      </c>
      <c r="G292" s="154">
        <v>724</v>
      </c>
      <c r="H292" s="154">
        <v>724</v>
      </c>
      <c r="I292" s="500"/>
      <c r="J292" s="492"/>
    </row>
    <row r="293" spans="1:10" s="32" customFormat="1" ht="18" customHeight="1">
      <c r="A293" s="328"/>
      <c r="B293" s="618" t="s">
        <v>166</v>
      </c>
      <c r="C293" s="619"/>
      <c r="D293" s="619"/>
      <c r="E293" s="619"/>
      <c r="F293" s="619"/>
      <c r="G293" s="595">
        <f>G6+G240+G277+G235</f>
        <v>161462.40000000002</v>
      </c>
      <c r="H293" s="595">
        <f>H6+H240+H277+H235</f>
        <v>149784.60000000003</v>
      </c>
      <c r="I293" s="513"/>
      <c r="J293" s="440"/>
    </row>
    <row r="294" spans="1:7" ht="12.75">
      <c r="A294" s="645"/>
      <c r="B294" s="8"/>
      <c r="C294" s="8"/>
      <c r="D294" s="8"/>
      <c r="E294" s="8"/>
      <c r="F294" s="8"/>
      <c r="G294" s="8"/>
    </row>
    <row r="295" spans="1:9" ht="15">
      <c r="A295" s="452"/>
      <c r="B295" s="8"/>
      <c r="C295" s="8"/>
      <c r="D295" s="8"/>
      <c r="E295" s="8"/>
      <c r="F295" s="8"/>
      <c r="G295" s="8"/>
      <c r="I295" s="32"/>
    </row>
    <row r="296" spans="1:7" ht="12.75">
      <c r="A296" s="452"/>
      <c r="B296" s="8"/>
      <c r="C296" s="8"/>
      <c r="D296" s="8"/>
      <c r="E296" s="8"/>
      <c r="F296" s="8"/>
      <c r="G296" s="8"/>
    </row>
    <row r="297" spans="1:7" ht="12.75">
      <c r="A297" s="452"/>
      <c r="B297" s="8"/>
      <c r="C297" s="8"/>
      <c r="D297" s="8"/>
      <c r="E297" s="8"/>
      <c r="F297" s="8"/>
      <c r="G297" s="8"/>
    </row>
    <row r="298" spans="1:7" ht="12.75">
      <c r="A298" s="452"/>
      <c r="B298" s="8"/>
      <c r="C298" s="8"/>
      <c r="D298" s="8"/>
      <c r="E298" s="8"/>
      <c r="F298" s="8"/>
      <c r="G298" s="8"/>
    </row>
    <row r="299" spans="1:7" ht="12.75">
      <c r="A299" s="452"/>
      <c r="B299" s="8"/>
      <c r="C299" s="8"/>
      <c r="D299" s="8"/>
      <c r="E299" s="8"/>
      <c r="F299" s="8"/>
      <c r="G299" s="8"/>
    </row>
    <row r="300" spans="1:7" ht="12.75">
      <c r="A300" s="452"/>
      <c r="B300" s="8"/>
      <c r="C300" s="8"/>
      <c r="D300" s="8"/>
      <c r="E300" s="8"/>
      <c r="F300" s="8"/>
      <c r="G300" s="8"/>
    </row>
    <row r="301" spans="1:7" ht="12.75">
      <c r="A301" s="452"/>
      <c r="B301" s="8"/>
      <c r="C301" s="8"/>
      <c r="D301" s="8"/>
      <c r="E301" s="8"/>
      <c r="F301" s="8"/>
      <c r="G301" s="8"/>
    </row>
    <row r="302" spans="1:7" ht="12.75">
      <c r="A302" s="452"/>
      <c r="B302" s="8"/>
      <c r="C302" s="8"/>
      <c r="D302" s="8"/>
      <c r="E302" s="8"/>
      <c r="F302" s="8"/>
      <c r="G302" s="8"/>
    </row>
    <row r="303" spans="1:7" ht="12.75">
      <c r="A303" s="452"/>
      <c r="B303" s="8"/>
      <c r="C303" s="8"/>
      <c r="D303" s="8"/>
      <c r="E303" s="8"/>
      <c r="F303" s="8"/>
      <c r="G303" s="8"/>
    </row>
    <row r="304" spans="1:7" ht="12.75">
      <c r="A304" s="452"/>
      <c r="B304" s="8"/>
      <c r="C304" s="8"/>
      <c r="D304" s="8"/>
      <c r="E304" s="8"/>
      <c r="F304" s="8"/>
      <c r="G304" s="8"/>
    </row>
    <row r="305" spans="1:7" ht="12.75">
      <c r="A305" s="452"/>
      <c r="B305" s="8"/>
      <c r="C305" s="8"/>
      <c r="D305" s="8"/>
      <c r="E305" s="8"/>
      <c r="F305" s="8"/>
      <c r="G305" s="8"/>
    </row>
    <row r="306" spans="1:7" ht="12.75">
      <c r="A306" s="452"/>
      <c r="B306" s="8"/>
      <c r="C306" s="8"/>
      <c r="D306" s="8"/>
      <c r="E306" s="8"/>
      <c r="F306" s="8"/>
      <c r="G306" s="8"/>
    </row>
    <row r="307" spans="1:7" ht="12.75">
      <c r="A307" s="452"/>
      <c r="B307" s="8"/>
      <c r="C307" s="8"/>
      <c r="D307" s="8"/>
      <c r="E307" s="8"/>
      <c r="F307" s="8"/>
      <c r="G307" s="8"/>
    </row>
    <row r="308" spans="1:7" ht="12.75">
      <c r="A308" s="452"/>
      <c r="B308" s="8"/>
      <c r="C308" s="8"/>
      <c r="D308" s="8"/>
      <c r="E308" s="8"/>
      <c r="F308" s="8"/>
      <c r="G308" s="8"/>
    </row>
    <row r="309" spans="1:7" ht="12.75">
      <c r="A309" s="452"/>
      <c r="B309" s="8"/>
      <c r="C309" s="8"/>
      <c r="D309" s="8"/>
      <c r="E309" s="8"/>
      <c r="F309" s="8"/>
      <c r="G309" s="8"/>
    </row>
    <row r="310" spans="1:7" ht="12.75">
      <c r="A310" s="452"/>
      <c r="B310" s="8"/>
      <c r="C310" s="8"/>
      <c r="D310" s="8"/>
      <c r="E310" s="8"/>
      <c r="F310" s="8"/>
      <c r="G310" s="8"/>
    </row>
    <row r="311" spans="1:7" ht="12.75">
      <c r="A311" s="452"/>
      <c r="B311" s="8"/>
      <c r="C311" s="8"/>
      <c r="D311" s="8"/>
      <c r="E311" s="8"/>
      <c r="F311" s="8"/>
      <c r="G311" s="8"/>
    </row>
    <row r="312" spans="1:7" ht="12.75">
      <c r="A312" s="452"/>
      <c r="B312" s="8"/>
      <c r="C312" s="8"/>
      <c r="D312" s="8"/>
      <c r="E312" s="8"/>
      <c r="F312" s="8"/>
      <c r="G312" s="8"/>
    </row>
    <row r="313" spans="1:7" ht="12.75">
      <c r="A313" s="452"/>
      <c r="B313" s="8"/>
      <c r="C313" s="8"/>
      <c r="D313" s="8"/>
      <c r="E313" s="8"/>
      <c r="F313" s="8"/>
      <c r="G313" s="8"/>
    </row>
    <row r="314" spans="1:7" ht="12.75">
      <c r="A314" s="452"/>
      <c r="B314" s="8"/>
      <c r="C314" s="8"/>
      <c r="D314" s="8"/>
      <c r="E314" s="8"/>
      <c r="F314" s="8"/>
      <c r="G314" s="8"/>
    </row>
    <row r="315" spans="1:7" ht="12.75">
      <c r="A315" s="452"/>
      <c r="B315" s="8"/>
      <c r="C315" s="8"/>
      <c r="D315" s="8"/>
      <c r="E315" s="8"/>
      <c r="F315" s="8"/>
      <c r="G315" s="8"/>
    </row>
    <row r="316" spans="1:7" ht="12.75">
      <c r="A316" s="452"/>
      <c r="B316" s="8"/>
      <c r="C316" s="8"/>
      <c r="D316" s="8"/>
      <c r="E316" s="8"/>
      <c r="F316" s="8"/>
      <c r="G316" s="8"/>
    </row>
    <row r="317" spans="1:7" ht="12.75">
      <c r="A317" s="452"/>
      <c r="B317" s="8"/>
      <c r="C317" s="8"/>
      <c r="D317" s="8"/>
      <c r="E317" s="8"/>
      <c r="F317" s="8"/>
      <c r="G317" s="8"/>
    </row>
    <row r="318" spans="1:7" ht="12.75">
      <c r="A318" s="452"/>
      <c r="B318" s="8"/>
      <c r="C318" s="8"/>
      <c r="D318" s="8"/>
      <c r="E318" s="8"/>
      <c r="F318" s="8"/>
      <c r="G318" s="8"/>
    </row>
    <row r="319" spans="1:7" ht="12.75">
      <c r="A319" s="452"/>
      <c r="B319" s="8"/>
      <c r="C319" s="8"/>
      <c r="D319" s="8"/>
      <c r="E319" s="8"/>
      <c r="F319" s="8"/>
      <c r="G319" s="8"/>
    </row>
    <row r="320" spans="1:7" ht="12.75">
      <c r="A320" s="452"/>
      <c r="B320" s="8"/>
      <c r="C320" s="8"/>
      <c r="D320" s="8"/>
      <c r="E320" s="8"/>
      <c r="F320" s="8"/>
      <c r="G320" s="8"/>
    </row>
    <row r="321" spans="1:7" ht="12.75">
      <c r="A321" s="452"/>
      <c r="B321" s="8"/>
      <c r="C321" s="8"/>
      <c r="D321" s="8"/>
      <c r="E321" s="8"/>
      <c r="F321" s="8"/>
      <c r="G321" s="8"/>
    </row>
    <row r="322" spans="1:7" ht="12.75">
      <c r="A322" s="452"/>
      <c r="B322" s="8"/>
      <c r="C322" s="8"/>
      <c r="D322" s="8"/>
      <c r="E322" s="8"/>
      <c r="F322" s="8"/>
      <c r="G322" s="8"/>
    </row>
    <row r="323" spans="1:7" ht="12.75">
      <c r="A323" s="452"/>
      <c r="B323" s="8"/>
      <c r="C323" s="8"/>
      <c r="D323" s="8"/>
      <c r="E323" s="8"/>
      <c r="F323" s="8"/>
      <c r="G323" s="8"/>
    </row>
    <row r="324" spans="1:7" ht="12.75">
      <c r="A324" s="452"/>
      <c r="B324" s="8"/>
      <c r="C324" s="8"/>
      <c r="D324" s="8"/>
      <c r="E324" s="8"/>
      <c r="F324" s="8"/>
      <c r="G324" s="8"/>
    </row>
    <row r="325" spans="1:7" ht="12.75">
      <c r="A325" s="452"/>
      <c r="B325" s="8"/>
      <c r="C325" s="8"/>
      <c r="D325" s="8"/>
      <c r="E325" s="8"/>
      <c r="F325" s="8"/>
      <c r="G325" s="8"/>
    </row>
    <row r="326" spans="1:7" ht="12.75">
      <c r="A326" s="452"/>
      <c r="B326" s="8"/>
      <c r="C326" s="8"/>
      <c r="D326" s="8"/>
      <c r="E326" s="8"/>
      <c r="F326" s="8"/>
      <c r="G326" s="8"/>
    </row>
    <row r="327" spans="1:7" ht="12.75">
      <c r="A327" s="452"/>
      <c r="B327" s="8"/>
      <c r="C327" s="8"/>
      <c r="D327" s="8"/>
      <c r="E327" s="8"/>
      <c r="F327" s="8"/>
      <c r="G327" s="8"/>
    </row>
    <row r="328" spans="1:7" ht="12.75">
      <c r="A328" s="452"/>
      <c r="B328" s="8"/>
      <c r="C328" s="8"/>
      <c r="D328" s="8"/>
      <c r="E328" s="8"/>
      <c r="F328" s="8"/>
      <c r="G328" s="8"/>
    </row>
    <row r="329" spans="1:7" ht="12.75">
      <c r="A329" s="452"/>
      <c r="B329" s="8"/>
      <c r="C329" s="8"/>
      <c r="D329" s="8"/>
      <c r="E329" s="8"/>
      <c r="F329" s="8"/>
      <c r="G329" s="8"/>
    </row>
    <row r="330" spans="1:7" ht="12.75">
      <c r="A330" s="452"/>
      <c r="B330" s="8"/>
      <c r="C330" s="8"/>
      <c r="D330" s="8"/>
      <c r="E330" s="8"/>
      <c r="F330" s="8"/>
      <c r="G330" s="8"/>
    </row>
    <row r="331" spans="1:7" ht="12.75">
      <c r="A331" s="452"/>
      <c r="B331" s="8"/>
      <c r="C331" s="8"/>
      <c r="D331" s="8"/>
      <c r="E331" s="8"/>
      <c r="F331" s="8"/>
      <c r="G331" s="8"/>
    </row>
    <row r="332" spans="1:7" ht="12.75">
      <c r="A332" s="452"/>
      <c r="B332" s="8"/>
      <c r="C332" s="8"/>
      <c r="D332" s="8"/>
      <c r="E332" s="8"/>
      <c r="F332" s="8"/>
      <c r="G332" s="8"/>
    </row>
    <row r="333" spans="1:7" ht="12.75">
      <c r="A333" s="452"/>
      <c r="B333" s="8"/>
      <c r="C333" s="8"/>
      <c r="D333" s="8"/>
      <c r="E333" s="8"/>
      <c r="F333" s="8"/>
      <c r="G333" s="8"/>
    </row>
    <row r="334" spans="1:7" ht="12.75">
      <c r="A334" s="452"/>
      <c r="B334" s="8"/>
      <c r="C334" s="8"/>
      <c r="D334" s="8"/>
      <c r="E334" s="8"/>
      <c r="F334" s="8"/>
      <c r="G334" s="8"/>
    </row>
    <row r="335" spans="1:7" ht="12.75">
      <c r="A335" s="452"/>
      <c r="B335" s="8"/>
      <c r="C335" s="8"/>
      <c r="D335" s="8"/>
      <c r="E335" s="8"/>
      <c r="F335" s="8"/>
      <c r="G335" s="8"/>
    </row>
    <row r="336" spans="1:7" ht="12.75">
      <c r="A336" s="452"/>
      <c r="B336" s="8"/>
      <c r="C336" s="8"/>
      <c r="D336" s="8"/>
      <c r="E336" s="8"/>
      <c r="F336" s="8"/>
      <c r="G336" s="8"/>
    </row>
    <row r="337" spans="1:7" ht="12.75">
      <c r="A337" s="452"/>
      <c r="B337" s="8"/>
      <c r="C337" s="8"/>
      <c r="D337" s="8"/>
      <c r="E337" s="8"/>
      <c r="F337" s="8"/>
      <c r="G337" s="8"/>
    </row>
    <row r="338" spans="1:7" ht="12.75">
      <c r="A338" s="452"/>
      <c r="B338" s="8"/>
      <c r="C338" s="8"/>
      <c r="D338" s="8"/>
      <c r="E338" s="8"/>
      <c r="F338" s="8"/>
      <c r="G338" s="8"/>
    </row>
    <row r="339" spans="1:7" ht="12.75">
      <c r="A339" s="452"/>
      <c r="B339" s="8"/>
      <c r="C339" s="8"/>
      <c r="D339" s="8"/>
      <c r="E339" s="8"/>
      <c r="F339" s="8"/>
      <c r="G339" s="8"/>
    </row>
    <row r="340" spans="1:7" ht="12.75">
      <c r="A340" s="452"/>
      <c r="B340" s="8"/>
      <c r="C340" s="8"/>
      <c r="D340" s="8"/>
      <c r="E340" s="8"/>
      <c r="F340" s="8"/>
      <c r="G340" s="8"/>
    </row>
    <row r="341" spans="1:7" ht="12.75">
      <c r="A341" s="452"/>
      <c r="B341" s="8"/>
      <c r="C341" s="8"/>
      <c r="D341" s="8"/>
      <c r="E341" s="8"/>
      <c r="F341" s="8"/>
      <c r="G341" s="8"/>
    </row>
    <row r="342" spans="1:7" ht="12.75">
      <c r="A342" s="452"/>
      <c r="B342" s="8"/>
      <c r="C342" s="8"/>
      <c r="D342" s="8"/>
      <c r="E342" s="8"/>
      <c r="F342" s="8"/>
      <c r="G342" s="8"/>
    </row>
    <row r="343" spans="1:7" ht="12.75">
      <c r="A343" s="452"/>
      <c r="B343" s="8"/>
      <c r="C343" s="8"/>
      <c r="D343" s="8"/>
      <c r="E343" s="8"/>
      <c r="F343" s="8"/>
      <c r="G343" s="8"/>
    </row>
    <row r="344" spans="1:7" ht="12.75">
      <c r="A344" s="452"/>
      <c r="B344" s="8"/>
      <c r="C344" s="8"/>
      <c r="D344" s="8"/>
      <c r="E344" s="8"/>
      <c r="F344" s="8"/>
      <c r="G344" s="8"/>
    </row>
    <row r="345" spans="1:7" ht="12.75">
      <c r="A345" s="452"/>
      <c r="B345" s="8"/>
      <c r="C345" s="8"/>
      <c r="D345" s="8"/>
      <c r="E345" s="8"/>
      <c r="F345" s="8"/>
      <c r="G345" s="8"/>
    </row>
    <row r="346" spans="1:7" ht="12.75">
      <c r="A346" s="452"/>
      <c r="B346" s="8"/>
      <c r="C346" s="8"/>
      <c r="D346" s="8"/>
      <c r="E346" s="8"/>
      <c r="F346" s="8"/>
      <c r="G346" s="8"/>
    </row>
    <row r="347" spans="1:7" ht="12.75">
      <c r="A347" s="452"/>
      <c r="B347" s="8"/>
      <c r="C347" s="8"/>
      <c r="D347" s="8"/>
      <c r="E347" s="8"/>
      <c r="F347" s="8"/>
      <c r="G347" s="8"/>
    </row>
    <row r="348" spans="1:7" ht="12.75">
      <c r="A348" s="452"/>
      <c r="B348" s="8"/>
      <c r="C348" s="8"/>
      <c r="D348" s="8"/>
      <c r="E348" s="8"/>
      <c r="F348" s="8"/>
      <c r="G348" s="8"/>
    </row>
    <row r="349" spans="1:7" ht="12.75">
      <c r="A349" s="452"/>
      <c r="B349" s="8"/>
      <c r="C349" s="8"/>
      <c r="D349" s="8"/>
      <c r="E349" s="8"/>
      <c r="F349" s="8"/>
      <c r="G349" s="8"/>
    </row>
    <row r="350" spans="1:7" ht="12.75">
      <c r="A350" s="452"/>
      <c r="B350" s="8"/>
      <c r="C350" s="8"/>
      <c r="D350" s="8"/>
      <c r="E350" s="8"/>
      <c r="F350" s="8"/>
      <c r="G350" s="8"/>
    </row>
    <row r="351" spans="1:7" ht="12.75">
      <c r="A351" s="452"/>
      <c r="B351" s="8"/>
      <c r="C351" s="8"/>
      <c r="D351" s="8"/>
      <c r="E351" s="8"/>
      <c r="F351" s="8"/>
      <c r="G351" s="8"/>
    </row>
    <row r="352" spans="1:7" ht="12.75">
      <c r="A352" s="452"/>
      <c r="B352" s="8"/>
      <c r="C352" s="8"/>
      <c r="D352" s="8"/>
      <c r="E352" s="8"/>
      <c r="F352" s="8"/>
      <c r="G352" s="8"/>
    </row>
    <row r="353" spans="1:7" ht="12.75">
      <c r="A353" s="452"/>
      <c r="B353" s="8"/>
      <c r="C353" s="8"/>
      <c r="D353" s="8"/>
      <c r="E353" s="8"/>
      <c r="F353" s="8"/>
      <c r="G353" s="8"/>
    </row>
    <row r="354" spans="1:7" ht="12.75">
      <c r="A354" s="452"/>
      <c r="B354" s="8"/>
      <c r="C354" s="8"/>
      <c r="D354" s="8"/>
      <c r="E354" s="8"/>
      <c r="F354" s="8"/>
      <c r="G354" s="8"/>
    </row>
    <row r="355" spans="1:7" ht="12.75">
      <c r="A355" s="452"/>
      <c r="B355" s="8"/>
      <c r="C355" s="8"/>
      <c r="D355" s="8"/>
      <c r="E355" s="8"/>
      <c r="F355" s="8"/>
      <c r="G355" s="8"/>
    </row>
    <row r="356" spans="1:7" ht="12.75">
      <c r="A356" s="452"/>
      <c r="B356" s="8"/>
      <c r="C356" s="8"/>
      <c r="D356" s="8"/>
      <c r="E356" s="8"/>
      <c r="F356" s="8"/>
      <c r="G356" s="8"/>
    </row>
    <row r="357" spans="1:7" ht="12.75">
      <c r="A357" s="452"/>
      <c r="B357" s="8"/>
      <c r="C357" s="8"/>
      <c r="D357" s="8"/>
      <c r="E357" s="8"/>
      <c r="F357" s="8"/>
      <c r="G357" s="8"/>
    </row>
    <row r="358" spans="1:7" ht="12.75">
      <c r="A358" s="452"/>
      <c r="B358" s="8"/>
      <c r="C358" s="8"/>
      <c r="D358" s="8"/>
      <c r="E358" s="8"/>
      <c r="F358" s="8"/>
      <c r="G358" s="8"/>
    </row>
    <row r="359" spans="1:7" ht="12.75">
      <c r="A359" s="452"/>
      <c r="B359" s="8"/>
      <c r="C359" s="8"/>
      <c r="D359" s="8"/>
      <c r="E359" s="8"/>
      <c r="F359" s="8"/>
      <c r="G359" s="8"/>
    </row>
    <row r="360" spans="1:7" ht="12.75">
      <c r="A360" s="452"/>
      <c r="B360" s="8"/>
      <c r="C360" s="8"/>
      <c r="D360" s="8"/>
      <c r="E360" s="8"/>
      <c r="F360" s="8"/>
      <c r="G360" s="8"/>
    </row>
    <row r="361" spans="1:7" ht="12.75">
      <c r="A361" s="452"/>
      <c r="B361" s="8"/>
      <c r="C361" s="8"/>
      <c r="D361" s="8"/>
      <c r="E361" s="8"/>
      <c r="F361" s="8"/>
      <c r="G361" s="8"/>
    </row>
    <row r="362" spans="1:7" ht="12.75">
      <c r="A362" s="452"/>
      <c r="B362" s="8"/>
      <c r="C362" s="8"/>
      <c r="D362" s="8"/>
      <c r="E362" s="8"/>
      <c r="F362" s="8"/>
      <c r="G362" s="8"/>
    </row>
    <row r="363" spans="1:7" ht="12.75">
      <c r="A363" s="452"/>
      <c r="B363" s="8"/>
      <c r="C363" s="8"/>
      <c r="D363" s="8"/>
      <c r="E363" s="8"/>
      <c r="F363" s="8"/>
      <c r="G363" s="8"/>
    </row>
    <row r="364" spans="1:7" ht="12.75">
      <c r="A364" s="452"/>
      <c r="B364" s="8"/>
      <c r="C364" s="8"/>
      <c r="D364" s="8"/>
      <c r="E364" s="8"/>
      <c r="F364" s="8"/>
      <c r="G364" s="8"/>
    </row>
    <row r="365" spans="1:7" ht="12.75">
      <c r="A365" s="452"/>
      <c r="B365" s="8"/>
      <c r="C365" s="8"/>
      <c r="D365" s="8"/>
      <c r="E365" s="8"/>
      <c r="F365" s="8"/>
      <c r="G365" s="8"/>
    </row>
    <row r="366" spans="1:7" ht="12.75">
      <c r="A366" s="452"/>
      <c r="B366" s="8"/>
      <c r="C366" s="8"/>
      <c r="D366" s="8"/>
      <c r="E366" s="8"/>
      <c r="F366" s="8"/>
      <c r="G366" s="8"/>
    </row>
    <row r="367" spans="1:7" ht="12.75">
      <c r="A367" s="452"/>
      <c r="B367" s="8"/>
      <c r="C367" s="8"/>
      <c r="D367" s="8"/>
      <c r="E367" s="8"/>
      <c r="F367" s="8"/>
      <c r="G367" s="8"/>
    </row>
    <row r="368" spans="1:7" ht="12.75">
      <c r="A368" s="452"/>
      <c r="B368" s="8"/>
      <c r="C368" s="8"/>
      <c r="D368" s="8"/>
      <c r="E368" s="8"/>
      <c r="F368" s="8"/>
      <c r="G368" s="8"/>
    </row>
    <row r="369" spans="1:7" ht="12.75">
      <c r="A369" s="452"/>
      <c r="B369" s="8"/>
      <c r="C369" s="8"/>
      <c r="D369" s="8"/>
      <c r="E369" s="8"/>
      <c r="F369" s="8"/>
      <c r="G369" s="8"/>
    </row>
    <row r="370" spans="1:7" ht="12.75">
      <c r="A370" s="452"/>
      <c r="B370" s="8"/>
      <c r="C370" s="8"/>
      <c r="D370" s="8"/>
      <c r="E370" s="8"/>
      <c r="F370" s="8"/>
      <c r="G370" s="8"/>
    </row>
    <row r="371" spans="1:7" ht="12.75">
      <c r="A371" s="452"/>
      <c r="B371" s="8"/>
      <c r="C371" s="8"/>
      <c r="D371" s="8"/>
      <c r="E371" s="8"/>
      <c r="F371" s="8"/>
      <c r="G371" s="8"/>
    </row>
    <row r="372" spans="1:7" ht="12.75">
      <c r="A372" s="452"/>
      <c r="B372" s="8"/>
      <c r="C372" s="8"/>
      <c r="D372" s="8"/>
      <c r="E372" s="8"/>
      <c r="F372" s="8"/>
      <c r="G372" s="8"/>
    </row>
    <row r="373" spans="1:7" ht="12.75">
      <c r="A373" s="452"/>
      <c r="B373" s="8"/>
      <c r="C373" s="8"/>
      <c r="D373" s="8"/>
      <c r="E373" s="8"/>
      <c r="F373" s="8"/>
      <c r="G373" s="8"/>
    </row>
    <row r="374" spans="1:7" ht="12.75">
      <c r="A374" s="452"/>
      <c r="B374" s="8"/>
      <c r="C374" s="8"/>
      <c r="D374" s="8"/>
      <c r="E374" s="8"/>
      <c r="F374" s="8"/>
      <c r="G374" s="8"/>
    </row>
    <row r="375" spans="1:7" ht="12.75">
      <c r="A375" s="452"/>
      <c r="B375" s="8"/>
      <c r="C375" s="8"/>
      <c r="D375" s="8"/>
      <c r="E375" s="8"/>
      <c r="F375" s="8"/>
      <c r="G375" s="8"/>
    </row>
    <row r="376" spans="1:7" ht="12.75">
      <c r="A376" s="452"/>
      <c r="B376" s="8"/>
      <c r="C376" s="8"/>
      <c r="D376" s="8"/>
      <c r="E376" s="8"/>
      <c r="F376" s="8"/>
      <c r="G376" s="8"/>
    </row>
    <row r="377" spans="1:7" ht="12.75">
      <c r="A377" s="452"/>
      <c r="B377" s="8"/>
      <c r="C377" s="8"/>
      <c r="D377" s="8"/>
      <c r="E377" s="8"/>
      <c r="F377" s="8"/>
      <c r="G377" s="8"/>
    </row>
    <row r="378" spans="1:7" ht="12.75">
      <c r="A378" s="452"/>
      <c r="B378" s="8"/>
      <c r="C378" s="8"/>
      <c r="D378" s="8"/>
      <c r="E378" s="8"/>
      <c r="F378" s="8"/>
      <c r="G378" s="8"/>
    </row>
    <row r="379" spans="1:7" ht="12.75">
      <c r="A379" s="452"/>
      <c r="B379" s="8"/>
      <c r="C379" s="8"/>
      <c r="D379" s="8"/>
      <c r="E379" s="8"/>
      <c r="F379" s="8"/>
      <c r="G379" s="8"/>
    </row>
    <row r="380" spans="1:7" ht="12.75">
      <c r="A380" s="452"/>
      <c r="B380" s="8"/>
      <c r="C380" s="8"/>
      <c r="D380" s="8"/>
      <c r="E380" s="8"/>
      <c r="F380" s="8"/>
      <c r="G380" s="8"/>
    </row>
    <row r="381" spans="1:7" ht="12.75">
      <c r="A381" s="452"/>
      <c r="B381" s="8"/>
      <c r="C381" s="8"/>
      <c r="D381" s="8"/>
      <c r="E381" s="8"/>
      <c r="F381" s="8"/>
      <c r="G381" s="8"/>
    </row>
    <row r="382" spans="1:7" ht="12.75">
      <c r="A382" s="452"/>
      <c r="B382" s="8"/>
      <c r="C382" s="8"/>
      <c r="D382" s="8"/>
      <c r="E382" s="8"/>
      <c r="F382" s="8"/>
      <c r="G382" s="8"/>
    </row>
    <row r="383" spans="1:7" ht="12.75">
      <c r="A383" s="452"/>
      <c r="B383" s="8"/>
      <c r="C383" s="8"/>
      <c r="D383" s="8"/>
      <c r="E383" s="8"/>
      <c r="F383" s="8"/>
      <c r="G383" s="8"/>
    </row>
    <row r="384" spans="1:7" ht="12.75">
      <c r="A384" s="452"/>
      <c r="B384" s="8"/>
      <c r="C384" s="8"/>
      <c r="D384" s="8"/>
      <c r="E384" s="8"/>
      <c r="F384" s="8"/>
      <c r="G384" s="8"/>
    </row>
    <row r="385" spans="1:7" ht="12.75">
      <c r="A385" s="452"/>
      <c r="B385" s="8"/>
      <c r="C385" s="8"/>
      <c r="D385" s="8"/>
      <c r="E385" s="8"/>
      <c r="F385" s="8"/>
      <c r="G385" s="8"/>
    </row>
    <row r="386" spans="1:7" ht="12.75">
      <c r="A386" s="452"/>
      <c r="B386" s="8"/>
      <c r="C386" s="8"/>
      <c r="D386" s="8"/>
      <c r="E386" s="8"/>
      <c r="F386" s="8"/>
      <c r="G386" s="8"/>
    </row>
    <row r="387" spans="1:7" ht="12.75">
      <c r="A387" s="452"/>
      <c r="B387" s="8"/>
      <c r="C387" s="8"/>
      <c r="D387" s="8"/>
      <c r="E387" s="8"/>
      <c r="F387" s="8"/>
      <c r="G387" s="8"/>
    </row>
    <row r="388" spans="1:7" ht="12.75">
      <c r="A388" s="452"/>
      <c r="B388" s="8"/>
      <c r="C388" s="8"/>
      <c r="D388" s="8"/>
      <c r="E388" s="8"/>
      <c r="F388" s="8"/>
      <c r="G388" s="8"/>
    </row>
    <row r="389" spans="1:7" ht="12.75">
      <c r="A389" s="452"/>
      <c r="B389" s="8"/>
      <c r="C389" s="8"/>
      <c r="D389" s="8"/>
      <c r="E389" s="8"/>
      <c r="F389" s="8"/>
      <c r="G389" s="8"/>
    </row>
    <row r="390" spans="1:7" ht="12.75">
      <c r="A390" s="452"/>
      <c r="B390" s="8"/>
      <c r="C390" s="8"/>
      <c r="D390" s="8"/>
      <c r="E390" s="8"/>
      <c r="F390" s="8"/>
      <c r="G390" s="8"/>
    </row>
    <row r="391" spans="1:7" ht="12.75">
      <c r="A391" s="452"/>
      <c r="B391" s="8"/>
      <c r="C391" s="8"/>
      <c r="D391" s="8"/>
      <c r="E391" s="8"/>
      <c r="F391" s="8"/>
      <c r="G391" s="8"/>
    </row>
    <row r="392" spans="1:7" ht="12.75">
      <c r="A392" s="452"/>
      <c r="B392" s="8"/>
      <c r="C392" s="8"/>
      <c r="D392" s="8"/>
      <c r="E392" s="8"/>
      <c r="F392" s="8"/>
      <c r="G392" s="8"/>
    </row>
    <row r="393" spans="1:7" ht="12.75">
      <c r="A393" s="452"/>
      <c r="B393" s="8"/>
      <c r="C393" s="8"/>
      <c r="D393" s="8"/>
      <c r="E393" s="8"/>
      <c r="F393" s="8"/>
      <c r="G393" s="8"/>
    </row>
    <row r="394" spans="1:7" ht="12.75">
      <c r="A394" s="452"/>
      <c r="B394" s="8"/>
      <c r="C394" s="8"/>
      <c r="D394" s="8"/>
      <c r="E394" s="8"/>
      <c r="F394" s="8"/>
      <c r="G394" s="8"/>
    </row>
    <row r="395" spans="1:7" ht="12.75">
      <c r="A395" s="452"/>
      <c r="B395" s="8"/>
      <c r="C395" s="8"/>
      <c r="D395" s="8"/>
      <c r="E395" s="8"/>
      <c r="F395" s="8"/>
      <c r="G395" s="8"/>
    </row>
    <row r="396" spans="1:7" ht="12.75">
      <c r="A396" s="452"/>
      <c r="B396" s="8"/>
      <c r="C396" s="8"/>
      <c r="D396" s="8"/>
      <c r="E396" s="8"/>
      <c r="F396" s="8"/>
      <c r="G396" s="8"/>
    </row>
    <row r="397" spans="1:7" ht="12.75">
      <c r="A397" s="452"/>
      <c r="B397" s="8"/>
      <c r="C397" s="8"/>
      <c r="D397" s="8"/>
      <c r="E397" s="8"/>
      <c r="F397" s="8"/>
      <c r="G397" s="8"/>
    </row>
    <row r="398" spans="1:7" ht="12.75">
      <c r="A398" s="452"/>
      <c r="B398" s="8"/>
      <c r="C398" s="8"/>
      <c r="D398" s="8"/>
      <c r="E398" s="8"/>
      <c r="F398" s="8"/>
      <c r="G398" s="8"/>
    </row>
    <row r="399" spans="1:7" ht="12.75">
      <c r="A399" s="452"/>
      <c r="B399" s="8"/>
      <c r="C399" s="8"/>
      <c r="D399" s="8"/>
      <c r="E399" s="8"/>
      <c r="F399" s="8"/>
      <c r="G399" s="8"/>
    </row>
    <row r="400" spans="1:7" ht="12.75">
      <c r="A400" s="452"/>
      <c r="B400" s="8"/>
      <c r="C400" s="8"/>
      <c r="D400" s="8"/>
      <c r="E400" s="8"/>
      <c r="F400" s="8"/>
      <c r="G400" s="8"/>
    </row>
    <row r="401" spans="1:7" ht="12.75">
      <c r="A401" s="452"/>
      <c r="B401" s="8"/>
      <c r="C401" s="8"/>
      <c r="D401" s="8"/>
      <c r="E401" s="8"/>
      <c r="F401" s="8"/>
      <c r="G401" s="8"/>
    </row>
    <row r="402" spans="1:7" ht="12.75">
      <c r="A402" s="452"/>
      <c r="B402" s="8"/>
      <c r="C402" s="8"/>
      <c r="D402" s="8"/>
      <c r="E402" s="8"/>
      <c r="F402" s="8"/>
      <c r="G402" s="8"/>
    </row>
    <row r="403" spans="1:7" ht="12.75">
      <c r="A403" s="452"/>
      <c r="B403" s="8"/>
      <c r="C403" s="8"/>
      <c r="D403" s="8"/>
      <c r="E403" s="8"/>
      <c r="F403" s="8"/>
      <c r="G403" s="8"/>
    </row>
    <row r="404" spans="1:7" ht="12.75">
      <c r="A404" s="452"/>
      <c r="B404" s="8"/>
      <c r="C404" s="8"/>
      <c r="D404" s="8"/>
      <c r="E404" s="8"/>
      <c r="F404" s="8"/>
      <c r="G404" s="8"/>
    </row>
    <row r="405" spans="1:7" ht="12.75">
      <c r="A405" s="452"/>
      <c r="B405" s="8"/>
      <c r="C405" s="8"/>
      <c r="D405" s="8"/>
      <c r="E405" s="8"/>
      <c r="F405" s="8"/>
      <c r="G405" s="8"/>
    </row>
    <row r="406" spans="1:7" ht="12.75">
      <c r="A406" s="452"/>
      <c r="B406" s="8"/>
      <c r="C406" s="8"/>
      <c r="D406" s="8"/>
      <c r="E406" s="8"/>
      <c r="F406" s="8"/>
      <c r="G406" s="8"/>
    </row>
    <row r="407" spans="1:7" ht="12.75">
      <c r="A407" s="452"/>
      <c r="B407" s="8"/>
      <c r="C407" s="8"/>
      <c r="D407" s="8"/>
      <c r="E407" s="8"/>
      <c r="F407" s="8"/>
      <c r="G407" s="8"/>
    </row>
    <row r="408" spans="1:7" ht="12.75">
      <c r="A408" s="452"/>
      <c r="B408" s="8"/>
      <c r="C408" s="8"/>
      <c r="D408" s="8"/>
      <c r="E408" s="8"/>
      <c r="F408" s="8"/>
      <c r="G408" s="8"/>
    </row>
    <row r="409" spans="1:7" ht="12.75">
      <c r="A409" s="452"/>
      <c r="B409" s="8"/>
      <c r="C409" s="8"/>
      <c r="D409" s="8"/>
      <c r="E409" s="8"/>
      <c r="F409" s="8"/>
      <c r="G409" s="8"/>
    </row>
    <row r="410" spans="1:7" ht="12.75">
      <c r="A410" s="452"/>
      <c r="B410" s="8"/>
      <c r="C410" s="8"/>
      <c r="D410" s="8"/>
      <c r="E410" s="8"/>
      <c r="F410" s="8"/>
      <c r="G410" s="8"/>
    </row>
    <row r="411" spans="1:7" ht="12.75">
      <c r="A411" s="452"/>
      <c r="B411" s="8"/>
      <c r="C411" s="8"/>
      <c r="D411" s="8"/>
      <c r="E411" s="8"/>
      <c r="F411" s="8"/>
      <c r="G411" s="8"/>
    </row>
    <row r="412" spans="1:7" ht="12.75">
      <c r="A412" s="452"/>
      <c r="B412" s="8"/>
      <c r="C412" s="8"/>
      <c r="D412" s="8"/>
      <c r="E412" s="8"/>
      <c r="F412" s="8"/>
      <c r="G412" s="8"/>
    </row>
    <row r="413" spans="1:7" ht="12.75">
      <c r="A413" s="452"/>
      <c r="B413" s="8"/>
      <c r="C413" s="8"/>
      <c r="D413" s="8"/>
      <c r="E413" s="8"/>
      <c r="F413" s="8"/>
      <c r="G413" s="8"/>
    </row>
    <row r="414" spans="1:7" ht="12.75">
      <c r="A414" s="452"/>
      <c r="B414" s="8"/>
      <c r="C414" s="8"/>
      <c r="D414" s="8"/>
      <c r="E414" s="8"/>
      <c r="F414" s="8"/>
      <c r="G414" s="8"/>
    </row>
    <row r="415" spans="1:7" ht="12.75">
      <c r="A415" s="452"/>
      <c r="B415" s="8"/>
      <c r="C415" s="8"/>
      <c r="D415" s="8"/>
      <c r="E415" s="8"/>
      <c r="F415" s="8"/>
      <c r="G415" s="8"/>
    </row>
    <row r="416" spans="1:7" ht="12.75">
      <c r="A416" s="452"/>
      <c r="B416" s="8"/>
      <c r="C416" s="8"/>
      <c r="D416" s="8"/>
      <c r="E416" s="8"/>
      <c r="F416" s="8"/>
      <c r="G416" s="8"/>
    </row>
    <row r="417" spans="1:7" ht="12.75">
      <c r="A417" s="452"/>
      <c r="B417" s="8"/>
      <c r="C417" s="8"/>
      <c r="D417" s="8"/>
      <c r="E417" s="8"/>
      <c r="F417" s="8"/>
      <c r="G417" s="8"/>
    </row>
    <row r="418" spans="1:7" ht="12.75">
      <c r="A418" s="452"/>
      <c r="B418" s="8"/>
      <c r="C418" s="8"/>
      <c r="D418" s="8"/>
      <c r="E418" s="8"/>
      <c r="F418" s="8"/>
      <c r="G418" s="8"/>
    </row>
    <row r="419" spans="1:7" ht="12.75">
      <c r="A419" s="452"/>
      <c r="B419" s="8"/>
      <c r="C419" s="8"/>
      <c r="D419" s="8"/>
      <c r="E419" s="8"/>
      <c r="F419" s="8"/>
      <c r="G419" s="8"/>
    </row>
    <row r="420" spans="1:7" ht="12.75">
      <c r="A420" s="452"/>
      <c r="B420" s="8"/>
      <c r="C420" s="8"/>
      <c r="D420" s="8"/>
      <c r="E420" s="8"/>
      <c r="F420" s="8"/>
      <c r="G420" s="8"/>
    </row>
    <row r="421" spans="1:7" ht="12.75">
      <c r="A421" s="452"/>
      <c r="B421" s="8"/>
      <c r="C421" s="8"/>
      <c r="D421" s="8"/>
      <c r="E421" s="8"/>
      <c r="F421" s="8"/>
      <c r="G421" s="8"/>
    </row>
    <row r="422" spans="1:7" ht="12.75">
      <c r="A422" s="452"/>
      <c r="B422" s="8"/>
      <c r="C422" s="8"/>
      <c r="D422" s="8"/>
      <c r="E422" s="8"/>
      <c r="F422" s="8"/>
      <c r="G422" s="8"/>
    </row>
    <row r="423" spans="1:7" ht="12.75">
      <c r="A423" s="452"/>
      <c r="B423" s="8"/>
      <c r="C423" s="8"/>
      <c r="D423" s="8"/>
      <c r="E423" s="8"/>
      <c r="F423" s="8"/>
      <c r="G423" s="8"/>
    </row>
    <row r="424" spans="1:7" ht="12.75">
      <c r="A424" s="452"/>
      <c r="B424" s="8"/>
      <c r="C424" s="8"/>
      <c r="D424" s="8"/>
      <c r="E424" s="8"/>
      <c r="F424" s="8"/>
      <c r="G424" s="8"/>
    </row>
    <row r="425" spans="1:7" ht="12.75">
      <c r="A425" s="452"/>
      <c r="B425" s="8"/>
      <c r="C425" s="8"/>
      <c r="D425" s="8"/>
      <c r="E425" s="8"/>
      <c r="F425" s="8"/>
      <c r="G425" s="8"/>
    </row>
    <row r="426" spans="1:7" ht="12.75">
      <c r="A426" s="452"/>
      <c r="B426" s="8"/>
      <c r="C426" s="8"/>
      <c r="D426" s="8"/>
      <c r="E426" s="8"/>
      <c r="F426" s="8"/>
      <c r="G426" s="8"/>
    </row>
    <row r="427" spans="1:7" ht="12.75">
      <c r="A427" s="452"/>
      <c r="B427" s="8"/>
      <c r="C427" s="8"/>
      <c r="D427" s="8"/>
      <c r="E427" s="8"/>
      <c r="F427" s="8"/>
      <c r="G427" s="8"/>
    </row>
    <row r="428" spans="1:7" ht="12.75">
      <c r="A428" s="452"/>
      <c r="B428" s="8"/>
      <c r="C428" s="8"/>
      <c r="D428" s="8"/>
      <c r="E428" s="8"/>
      <c r="F428" s="8"/>
      <c r="G428" s="8"/>
    </row>
    <row r="429" spans="1:7" ht="12.75">
      <c r="A429" s="452"/>
      <c r="B429" s="8"/>
      <c r="C429" s="8"/>
      <c r="D429" s="8"/>
      <c r="E429" s="8"/>
      <c r="F429" s="8"/>
      <c r="G429" s="8"/>
    </row>
    <row r="430" spans="1:7" ht="12.75">
      <c r="A430" s="452"/>
      <c r="B430" s="8"/>
      <c r="C430" s="8"/>
      <c r="D430" s="8"/>
      <c r="E430" s="8"/>
      <c r="F430" s="8"/>
      <c r="G430" s="8"/>
    </row>
    <row r="431" spans="1:7" ht="12.75">
      <c r="A431" s="452"/>
      <c r="B431" s="8"/>
      <c r="C431" s="8"/>
      <c r="D431" s="8"/>
      <c r="E431" s="8"/>
      <c r="F431" s="8"/>
      <c r="G431" s="8"/>
    </row>
    <row r="432" spans="1:7" ht="12.75">
      <c r="A432" s="452"/>
      <c r="B432" s="8"/>
      <c r="C432" s="8"/>
      <c r="D432" s="8"/>
      <c r="E432" s="8"/>
      <c r="F432" s="8"/>
      <c r="G432" s="8"/>
    </row>
    <row r="433" spans="1:7" ht="12.75">
      <c r="A433" s="452"/>
      <c r="B433" s="8"/>
      <c r="C433" s="8"/>
      <c r="D433" s="8"/>
      <c r="E433" s="8"/>
      <c r="F433" s="8"/>
      <c r="G433" s="8"/>
    </row>
    <row r="434" spans="1:7" ht="12.75">
      <c r="A434" s="452"/>
      <c r="B434" s="8"/>
      <c r="C434" s="8"/>
      <c r="D434" s="8"/>
      <c r="E434" s="8"/>
      <c r="F434" s="8"/>
      <c r="G434" s="8"/>
    </row>
    <row r="435" spans="1:7" ht="12.75">
      <c r="A435" s="452"/>
      <c r="B435" s="8"/>
      <c r="C435" s="8"/>
      <c r="D435" s="8"/>
      <c r="E435" s="8"/>
      <c r="F435" s="8"/>
      <c r="G435" s="8"/>
    </row>
    <row r="436" spans="1:7" ht="12.75">
      <c r="A436" s="452"/>
      <c r="B436" s="8"/>
      <c r="C436" s="8"/>
      <c r="D436" s="8"/>
      <c r="E436" s="8"/>
      <c r="F436" s="8"/>
      <c r="G436" s="8"/>
    </row>
    <row r="437" spans="1:7" ht="12.75">
      <c r="A437" s="452"/>
      <c r="B437" s="8"/>
      <c r="C437" s="8"/>
      <c r="D437" s="8"/>
      <c r="E437" s="8"/>
      <c r="F437" s="8"/>
      <c r="G437" s="8"/>
    </row>
    <row r="438" spans="1:7" ht="12.75">
      <c r="A438" s="452"/>
      <c r="B438" s="8"/>
      <c r="C438" s="8"/>
      <c r="D438" s="8"/>
      <c r="E438" s="8"/>
      <c r="F438" s="8"/>
      <c r="G438" s="8"/>
    </row>
    <row r="439" spans="1:7" ht="12.75">
      <c r="A439" s="452"/>
      <c r="B439" s="8"/>
      <c r="C439" s="8"/>
      <c r="D439" s="8"/>
      <c r="E439" s="8"/>
      <c r="F439" s="8"/>
      <c r="G439" s="8"/>
    </row>
    <row r="440" spans="1:7" ht="12.75">
      <c r="A440" s="452"/>
      <c r="B440" s="8"/>
      <c r="C440" s="8"/>
      <c r="D440" s="8"/>
      <c r="E440" s="8"/>
      <c r="F440" s="8"/>
      <c r="G440" s="8"/>
    </row>
    <row r="441" spans="1:7" ht="12.75">
      <c r="A441" s="452"/>
      <c r="B441" s="8"/>
      <c r="C441" s="8"/>
      <c r="D441" s="8"/>
      <c r="E441" s="8"/>
      <c r="F441" s="8"/>
      <c r="G441" s="8"/>
    </row>
    <row r="442" spans="1:7" ht="12.75">
      <c r="A442" s="452"/>
      <c r="B442" s="8"/>
      <c r="C442" s="8"/>
      <c r="D442" s="8"/>
      <c r="E442" s="8"/>
      <c r="F442" s="8"/>
      <c r="G442" s="8"/>
    </row>
    <row r="443" spans="1:7" ht="12.75">
      <c r="A443" s="452"/>
      <c r="B443" s="8"/>
      <c r="C443" s="8"/>
      <c r="D443" s="8"/>
      <c r="E443" s="8"/>
      <c r="F443" s="8"/>
      <c r="G443" s="8"/>
    </row>
    <row r="444" spans="1:7" ht="12.75">
      <c r="A444" s="452"/>
      <c r="B444" s="8"/>
      <c r="C444" s="8"/>
      <c r="D444" s="8"/>
      <c r="E444" s="8"/>
      <c r="F444" s="8"/>
      <c r="G444" s="8"/>
    </row>
    <row r="445" spans="1:7" ht="12.75">
      <c r="A445" s="452"/>
      <c r="B445" s="8"/>
      <c r="C445" s="8"/>
      <c r="D445" s="8"/>
      <c r="E445" s="8"/>
      <c r="F445" s="8"/>
      <c r="G445" s="8"/>
    </row>
    <row r="446" spans="1:7" ht="12.75">
      <c r="A446" s="452"/>
      <c r="B446" s="8"/>
      <c r="C446" s="8"/>
      <c r="D446" s="8"/>
      <c r="E446" s="8"/>
      <c r="F446" s="8"/>
      <c r="G446" s="8"/>
    </row>
    <row r="447" spans="1:7" ht="12.75">
      <c r="A447" s="452"/>
      <c r="B447" s="8"/>
      <c r="C447" s="8"/>
      <c r="D447" s="8"/>
      <c r="E447" s="8"/>
      <c r="F447" s="8"/>
      <c r="G447" s="8"/>
    </row>
    <row r="448" spans="1:7" ht="12.75">
      <c r="A448" s="452"/>
      <c r="B448" s="8"/>
      <c r="C448" s="8"/>
      <c r="D448" s="8"/>
      <c r="E448" s="8"/>
      <c r="F448" s="8"/>
      <c r="G448" s="8"/>
    </row>
    <row r="449" spans="1:7" ht="12.75">
      <c r="A449" s="452"/>
      <c r="B449" s="8"/>
      <c r="C449" s="8"/>
      <c r="D449" s="8"/>
      <c r="E449" s="8"/>
      <c r="F449" s="8"/>
      <c r="G449" s="8"/>
    </row>
    <row r="450" spans="1:7" ht="12.75">
      <c r="A450" s="452"/>
      <c r="B450" s="8"/>
      <c r="C450" s="8"/>
      <c r="D450" s="8"/>
      <c r="E450" s="8"/>
      <c r="F450" s="8"/>
      <c r="G450" s="8"/>
    </row>
    <row r="451" spans="1:7" ht="12.75">
      <c r="A451" s="452"/>
      <c r="B451" s="8"/>
      <c r="C451" s="8"/>
      <c r="D451" s="8"/>
      <c r="E451" s="8"/>
      <c r="F451" s="8"/>
      <c r="G451" s="8"/>
    </row>
    <row r="452" spans="1:7" ht="12.75">
      <c r="A452" s="452"/>
      <c r="B452" s="8"/>
      <c r="C452" s="8"/>
      <c r="D452" s="8"/>
      <c r="E452" s="8"/>
      <c r="F452" s="8"/>
      <c r="G452" s="8"/>
    </row>
    <row r="453" spans="1:7" ht="12.75">
      <c r="A453" s="452"/>
      <c r="B453" s="8"/>
      <c r="C453" s="8"/>
      <c r="D453" s="8"/>
      <c r="E453" s="8"/>
      <c r="F453" s="8"/>
      <c r="G453" s="8"/>
    </row>
    <row r="454" spans="1:7" ht="12.75">
      <c r="A454" s="452"/>
      <c r="B454" s="8"/>
      <c r="C454" s="8"/>
      <c r="D454" s="8"/>
      <c r="E454" s="8"/>
      <c r="F454" s="8"/>
      <c r="G454" s="8"/>
    </row>
    <row r="455" spans="1:7" ht="12.75">
      <c r="A455" s="452"/>
      <c r="B455" s="8"/>
      <c r="C455" s="8"/>
      <c r="D455" s="8"/>
      <c r="E455" s="8"/>
      <c r="F455" s="8"/>
      <c r="G455" s="8"/>
    </row>
    <row r="456" spans="1:7" ht="12.75">
      <c r="A456" s="452"/>
      <c r="B456" s="8"/>
      <c r="C456" s="8"/>
      <c r="D456" s="8"/>
      <c r="E456" s="8"/>
      <c r="F456" s="8"/>
      <c r="G456" s="8"/>
    </row>
    <row r="457" spans="1:7" ht="12.75">
      <c r="A457" s="452"/>
      <c r="B457" s="8"/>
      <c r="C457" s="8"/>
      <c r="D457" s="8"/>
      <c r="E457" s="8"/>
      <c r="F457" s="8"/>
      <c r="G457" s="8"/>
    </row>
    <row r="458" spans="1:7" ht="12.75">
      <c r="A458" s="452"/>
      <c r="B458" s="8"/>
      <c r="C458" s="8"/>
      <c r="D458" s="8"/>
      <c r="E458" s="8"/>
      <c r="F458" s="8"/>
      <c r="G458" s="8"/>
    </row>
    <row r="459" spans="1:7" ht="12.75">
      <c r="A459" s="452"/>
      <c r="B459" s="8"/>
      <c r="C459" s="8"/>
      <c r="D459" s="8"/>
      <c r="E459" s="8"/>
      <c r="F459" s="8"/>
      <c r="G459" s="8"/>
    </row>
    <row r="460" spans="1:7" ht="12.75">
      <c r="A460" s="452"/>
      <c r="B460" s="8"/>
      <c r="C460" s="8"/>
      <c r="D460" s="8"/>
      <c r="E460" s="8"/>
      <c r="F460" s="8"/>
      <c r="G460" s="8"/>
    </row>
    <row r="461" spans="1:7" ht="12.75">
      <c r="A461" s="452"/>
      <c r="B461" s="8"/>
      <c r="C461" s="8"/>
      <c r="D461" s="8"/>
      <c r="E461" s="8"/>
      <c r="F461" s="8"/>
      <c r="G461" s="8"/>
    </row>
    <row r="462" spans="1:7" ht="12.75">
      <c r="A462" s="452"/>
      <c r="B462" s="8"/>
      <c r="C462" s="8"/>
      <c r="D462" s="8"/>
      <c r="E462" s="8"/>
      <c r="F462" s="8"/>
      <c r="G462" s="8"/>
    </row>
    <row r="463" spans="1:7" ht="12.75">
      <c r="A463" s="452"/>
      <c r="B463" s="8"/>
      <c r="C463" s="8"/>
      <c r="D463" s="8"/>
      <c r="E463" s="8"/>
      <c r="F463" s="8"/>
      <c r="G463" s="8"/>
    </row>
    <row r="464" spans="1:7" ht="12.75">
      <c r="A464" s="452"/>
      <c r="B464" s="8"/>
      <c r="C464" s="8"/>
      <c r="D464" s="8"/>
      <c r="E464" s="8"/>
      <c r="F464" s="8"/>
      <c r="G464" s="8"/>
    </row>
    <row r="465" spans="1:7" ht="12.75">
      <c r="A465" s="452"/>
      <c r="B465" s="8"/>
      <c r="C465" s="8"/>
      <c r="D465" s="8"/>
      <c r="E465" s="8"/>
      <c r="F465" s="8"/>
      <c r="G465" s="8"/>
    </row>
    <row r="466" spans="1:7" ht="12.75">
      <c r="A466" s="452"/>
      <c r="B466" s="8"/>
      <c r="C466" s="8"/>
      <c r="D466" s="8"/>
      <c r="E466" s="8"/>
      <c r="F466" s="8"/>
      <c r="G466" s="8"/>
    </row>
    <row r="467" spans="1:7" ht="12.75">
      <c r="A467" s="452"/>
      <c r="B467" s="8"/>
      <c r="C467" s="8"/>
      <c r="D467" s="8"/>
      <c r="E467" s="8"/>
      <c r="F467" s="8"/>
      <c r="G467" s="8"/>
    </row>
    <row r="468" spans="1:7" ht="12.75">
      <c r="A468" s="452"/>
      <c r="B468" s="8"/>
      <c r="C468" s="8"/>
      <c r="D468" s="8"/>
      <c r="E468" s="8"/>
      <c r="F468" s="8"/>
      <c r="G468" s="8"/>
    </row>
    <row r="469" spans="1:7" ht="12.75">
      <c r="A469" s="452"/>
      <c r="B469" s="8"/>
      <c r="C469" s="8"/>
      <c r="D469" s="8"/>
      <c r="E469" s="8"/>
      <c r="F469" s="8"/>
      <c r="G469" s="8"/>
    </row>
    <row r="470" spans="1:7" ht="12.75">
      <c r="A470" s="452"/>
      <c r="B470" s="8"/>
      <c r="C470" s="8"/>
      <c r="D470" s="8"/>
      <c r="E470" s="8"/>
      <c r="F470" s="8"/>
      <c r="G470" s="8"/>
    </row>
    <row r="471" spans="1:7" ht="12.75">
      <c r="A471" s="452"/>
      <c r="B471" s="8"/>
      <c r="C471" s="8"/>
      <c r="D471" s="8"/>
      <c r="E471" s="8"/>
      <c r="F471" s="8"/>
      <c r="G471" s="8"/>
    </row>
    <row r="472" spans="1:7" ht="12.75">
      <c r="A472" s="452"/>
      <c r="B472" s="8"/>
      <c r="C472" s="8"/>
      <c r="D472" s="8"/>
      <c r="E472" s="8"/>
      <c r="F472" s="8"/>
      <c r="G472" s="8"/>
    </row>
    <row r="473" spans="1:7" ht="12.75">
      <c r="A473" s="452"/>
      <c r="B473" s="8"/>
      <c r="C473" s="8"/>
      <c r="D473" s="8"/>
      <c r="E473" s="8"/>
      <c r="F473" s="8"/>
      <c r="G473" s="8"/>
    </row>
    <row r="474" spans="1:7" ht="12.75">
      <c r="A474" s="452"/>
      <c r="B474" s="8"/>
      <c r="C474" s="8"/>
      <c r="D474" s="8"/>
      <c r="E474" s="8"/>
      <c r="F474" s="8"/>
      <c r="G474" s="8"/>
    </row>
    <row r="475" spans="1:7" ht="12.75">
      <c r="A475" s="452"/>
      <c r="B475" s="8"/>
      <c r="C475" s="8"/>
      <c r="D475" s="8"/>
      <c r="E475" s="8"/>
      <c r="F475" s="8"/>
      <c r="G475" s="8"/>
    </row>
    <row r="476" spans="1:7" ht="12.75">
      <c r="A476" s="452"/>
      <c r="B476" s="8"/>
      <c r="C476" s="8"/>
      <c r="D476" s="8"/>
      <c r="E476" s="8"/>
      <c r="F476" s="8"/>
      <c r="G476" s="8"/>
    </row>
    <row r="477" spans="1:7" ht="12.75">
      <c r="A477" s="452"/>
      <c r="B477" s="8"/>
      <c r="C477" s="8"/>
      <c r="D477" s="8"/>
      <c r="E477" s="8"/>
      <c r="F477" s="8"/>
      <c r="G477" s="8"/>
    </row>
    <row r="478" spans="1:7" ht="12.75">
      <c r="A478" s="452"/>
      <c r="B478" s="8"/>
      <c r="C478" s="8"/>
      <c r="D478" s="8"/>
      <c r="E478" s="8"/>
      <c r="F478" s="8"/>
      <c r="G478" s="8"/>
    </row>
    <row r="479" spans="1:7" ht="12.75">
      <c r="A479" s="452"/>
      <c r="B479" s="8"/>
      <c r="C479" s="8"/>
      <c r="D479" s="8"/>
      <c r="E479" s="8"/>
      <c r="F479" s="8"/>
      <c r="G479" s="8"/>
    </row>
    <row r="480" spans="1:7" ht="12.75">
      <c r="A480" s="452"/>
      <c r="B480" s="8"/>
      <c r="C480" s="8"/>
      <c r="D480" s="8"/>
      <c r="E480" s="8"/>
      <c r="F480" s="8"/>
      <c r="G480" s="8"/>
    </row>
    <row r="481" spans="1:7" ht="12.75">
      <c r="A481" s="452"/>
      <c r="B481" s="8"/>
      <c r="C481" s="8"/>
      <c r="D481" s="8"/>
      <c r="E481" s="8"/>
      <c r="F481" s="8"/>
      <c r="G481" s="8"/>
    </row>
    <row r="482" spans="1:7" ht="12.75">
      <c r="A482" s="452"/>
      <c r="B482" s="8"/>
      <c r="C482" s="8"/>
      <c r="D482" s="8"/>
      <c r="E482" s="8"/>
      <c r="F482" s="8"/>
      <c r="G482" s="8"/>
    </row>
    <row r="483" spans="1:7" ht="12.75">
      <c r="A483" s="452"/>
      <c r="B483" s="8"/>
      <c r="C483" s="8"/>
      <c r="D483" s="8"/>
      <c r="E483" s="8"/>
      <c r="F483" s="8"/>
      <c r="G483" s="8"/>
    </row>
    <row r="484" spans="1:7" ht="12.75">
      <c r="A484" s="452"/>
      <c r="B484" s="8"/>
      <c r="C484" s="8"/>
      <c r="D484" s="8"/>
      <c r="E484" s="8"/>
      <c r="F484" s="8"/>
      <c r="G484" s="8"/>
    </row>
    <row r="485" spans="1:7" ht="12.75">
      <c r="A485" s="452"/>
      <c r="B485" s="8"/>
      <c r="C485" s="8"/>
      <c r="D485" s="8"/>
      <c r="E485" s="8"/>
      <c r="F485" s="8"/>
      <c r="G485" s="8"/>
    </row>
    <row r="486" spans="1:7" ht="12.75">
      <c r="A486" s="452"/>
      <c r="B486" s="8"/>
      <c r="C486" s="8"/>
      <c r="D486" s="8"/>
      <c r="E486" s="8"/>
      <c r="F486" s="8"/>
      <c r="G486" s="8"/>
    </row>
    <row r="487" spans="1:7" ht="12.75">
      <c r="A487" s="452"/>
      <c r="B487" s="8"/>
      <c r="C487" s="8"/>
      <c r="D487" s="8"/>
      <c r="E487" s="8"/>
      <c r="F487" s="8"/>
      <c r="G487" s="8"/>
    </row>
    <row r="488" spans="1:7" ht="12.75">
      <c r="A488" s="452"/>
      <c r="B488" s="8"/>
      <c r="C488" s="8"/>
      <c r="D488" s="8"/>
      <c r="E488" s="8"/>
      <c r="F488" s="8"/>
      <c r="G488" s="8"/>
    </row>
    <row r="489" spans="1:7" ht="12.75">
      <c r="A489" s="452"/>
      <c r="B489" s="8"/>
      <c r="C489" s="8"/>
      <c r="D489" s="8"/>
      <c r="E489" s="8"/>
      <c r="F489" s="8"/>
      <c r="G489" s="8"/>
    </row>
    <row r="490" spans="1:7" ht="12.75">
      <c r="A490" s="452"/>
      <c r="B490" s="8"/>
      <c r="C490" s="8"/>
      <c r="D490" s="8"/>
      <c r="E490" s="8"/>
      <c r="F490" s="8"/>
      <c r="G490" s="8"/>
    </row>
    <row r="491" spans="1:7" ht="12.75">
      <c r="A491" s="452"/>
      <c r="B491" s="8"/>
      <c r="C491" s="8"/>
      <c r="D491" s="8"/>
      <c r="E491" s="8"/>
      <c r="F491" s="8"/>
      <c r="G491" s="8"/>
    </row>
    <row r="492" spans="1:7" ht="12.75">
      <c r="A492" s="452"/>
      <c r="B492" s="8"/>
      <c r="C492" s="8"/>
      <c r="D492" s="8"/>
      <c r="E492" s="8"/>
      <c r="F492" s="8"/>
      <c r="G492" s="8"/>
    </row>
    <row r="493" spans="1:7" ht="12.75">
      <c r="A493" s="452"/>
      <c r="B493" s="8"/>
      <c r="C493" s="8"/>
      <c r="D493" s="8"/>
      <c r="E493" s="8"/>
      <c r="F493" s="8"/>
      <c r="G493" s="8"/>
    </row>
    <row r="494" spans="1:7" ht="12.75">
      <c r="A494" s="452"/>
      <c r="B494" s="8"/>
      <c r="C494" s="8"/>
      <c r="D494" s="8"/>
      <c r="E494" s="8"/>
      <c r="F494" s="8"/>
      <c r="G494" s="8"/>
    </row>
    <row r="495" spans="1:7" ht="12.75">
      <c r="A495" s="452"/>
      <c r="B495" s="8"/>
      <c r="C495" s="8"/>
      <c r="D495" s="8"/>
      <c r="E495" s="8"/>
      <c r="F495" s="8"/>
      <c r="G495" s="8"/>
    </row>
    <row r="496" spans="1:7" ht="12.75">
      <c r="A496" s="452"/>
      <c r="B496" s="8"/>
      <c r="C496" s="8"/>
      <c r="D496" s="8"/>
      <c r="E496" s="8"/>
      <c r="F496" s="8"/>
      <c r="G496" s="8"/>
    </row>
    <row r="497" spans="1:7" ht="12.75">
      <c r="A497" s="452"/>
      <c r="B497" s="8"/>
      <c r="C497" s="8"/>
      <c r="D497" s="8"/>
      <c r="E497" s="8"/>
      <c r="F497" s="8"/>
      <c r="G497" s="8"/>
    </row>
    <row r="498" spans="1:7" ht="12.75">
      <c r="A498" s="452"/>
      <c r="B498" s="8"/>
      <c r="C498" s="8"/>
      <c r="D498" s="8"/>
      <c r="E498" s="8"/>
      <c r="F498" s="8"/>
      <c r="G498" s="8"/>
    </row>
    <row r="499" spans="1:7" ht="12.75">
      <c r="A499" s="452"/>
      <c r="B499" s="8"/>
      <c r="C499" s="8"/>
      <c r="D499" s="8"/>
      <c r="E499" s="8"/>
      <c r="F499" s="8"/>
      <c r="G499" s="8"/>
    </row>
    <row r="500" spans="1:7" ht="12.75">
      <c r="A500" s="452"/>
      <c r="B500" s="8"/>
      <c r="C500" s="8"/>
      <c r="D500" s="8"/>
      <c r="E500" s="8"/>
      <c r="F500" s="8"/>
      <c r="G500" s="8"/>
    </row>
    <row r="501" spans="1:7" ht="12.75">
      <c r="A501" s="452"/>
      <c r="B501" s="8"/>
      <c r="C501" s="8"/>
      <c r="D501" s="8"/>
      <c r="E501" s="8"/>
      <c r="F501" s="8"/>
      <c r="G501" s="8"/>
    </row>
    <row r="502" spans="1:7" ht="12.75">
      <c r="A502" s="452"/>
      <c r="B502" s="8"/>
      <c r="C502" s="8"/>
      <c r="D502" s="8"/>
      <c r="E502" s="8"/>
      <c r="F502" s="8"/>
      <c r="G502" s="8"/>
    </row>
    <row r="503" spans="1:7" ht="12.75">
      <c r="A503" s="452"/>
      <c r="B503" s="8"/>
      <c r="C503" s="8"/>
      <c r="D503" s="8"/>
      <c r="E503" s="8"/>
      <c r="F503" s="8"/>
      <c r="G503" s="8"/>
    </row>
    <row r="504" spans="1:7" ht="12.75">
      <c r="A504" s="452"/>
      <c r="B504" s="8"/>
      <c r="C504" s="8"/>
      <c r="D504" s="8"/>
      <c r="E504" s="8"/>
      <c r="F504" s="8"/>
      <c r="G504" s="8"/>
    </row>
    <row r="505" spans="1:7" ht="12.75">
      <c r="A505" s="452"/>
      <c r="B505" s="8"/>
      <c r="C505" s="8"/>
      <c r="D505" s="8"/>
      <c r="E505" s="8"/>
      <c r="F505" s="8"/>
      <c r="G505" s="8"/>
    </row>
    <row r="506" spans="1:7" ht="12.75">
      <c r="A506" s="452"/>
      <c r="B506" s="8"/>
      <c r="C506" s="8"/>
      <c r="D506" s="8"/>
      <c r="E506" s="8"/>
      <c r="F506" s="8"/>
      <c r="G506" s="8"/>
    </row>
    <row r="507" spans="1:7" ht="12.75">
      <c r="A507" s="452"/>
      <c r="B507" s="8"/>
      <c r="C507" s="8"/>
      <c r="D507" s="8"/>
      <c r="E507" s="8"/>
      <c r="F507" s="8"/>
      <c r="G507" s="8"/>
    </row>
    <row r="508" spans="1:7" ht="12.75">
      <c r="A508" s="452"/>
      <c r="B508" s="8"/>
      <c r="C508" s="8"/>
      <c r="D508" s="8"/>
      <c r="E508" s="8"/>
      <c r="F508" s="8"/>
      <c r="G508" s="8"/>
    </row>
    <row r="509" spans="1:7" ht="12.75">
      <c r="A509" s="452"/>
      <c r="B509" s="8"/>
      <c r="C509" s="8"/>
      <c r="D509" s="8"/>
      <c r="E509" s="8"/>
      <c r="F509" s="8"/>
      <c r="G509" s="8"/>
    </row>
    <row r="510" spans="1:7" ht="12.75">
      <c r="A510" s="452"/>
      <c r="B510" s="8"/>
      <c r="C510" s="8"/>
      <c r="D510" s="8"/>
      <c r="E510" s="8"/>
      <c r="F510" s="8"/>
      <c r="G510" s="8"/>
    </row>
    <row r="511" spans="1:7" ht="12.75">
      <c r="A511" s="452"/>
      <c r="B511" s="8"/>
      <c r="C511" s="8"/>
      <c r="D511" s="8"/>
      <c r="E511" s="8"/>
      <c r="F511" s="8"/>
      <c r="G511" s="8"/>
    </row>
    <row r="512" spans="1:7" ht="12.75">
      <c r="A512" s="452"/>
      <c r="B512" s="8"/>
      <c r="C512" s="8"/>
      <c r="D512" s="8"/>
      <c r="E512" s="8"/>
      <c r="F512" s="8"/>
      <c r="G512" s="8"/>
    </row>
    <row r="513" spans="1:7" ht="12.75">
      <c r="A513" s="452"/>
      <c r="B513" s="8"/>
      <c r="C513" s="8"/>
      <c r="D513" s="8"/>
      <c r="E513" s="8"/>
      <c r="F513" s="8"/>
      <c r="G513" s="8"/>
    </row>
    <row r="514" spans="1:7" ht="12.75">
      <c r="A514" s="452"/>
      <c r="B514" s="8"/>
      <c r="C514" s="8"/>
      <c r="D514" s="8"/>
      <c r="E514" s="8"/>
      <c r="F514" s="8"/>
      <c r="G514" s="8"/>
    </row>
    <row r="515" spans="1:7" ht="12.75">
      <c r="A515" s="452"/>
      <c r="B515" s="8"/>
      <c r="C515" s="8"/>
      <c r="D515" s="8"/>
      <c r="E515" s="8"/>
      <c r="F515" s="8"/>
      <c r="G515" s="8"/>
    </row>
    <row r="516" spans="1:7" ht="12.75">
      <c r="A516" s="452"/>
      <c r="B516" s="8"/>
      <c r="C516" s="8"/>
      <c r="D516" s="8"/>
      <c r="E516" s="8"/>
      <c r="F516" s="8"/>
      <c r="G516" s="8"/>
    </row>
    <row r="517" spans="1:7" ht="12.75">
      <c r="A517" s="452"/>
      <c r="B517" s="8"/>
      <c r="C517" s="8"/>
      <c r="D517" s="8"/>
      <c r="E517" s="8"/>
      <c r="F517" s="8"/>
      <c r="G517" s="8"/>
    </row>
    <row r="518" spans="1:7" ht="12.75">
      <c r="A518" s="452"/>
      <c r="B518" s="8"/>
      <c r="C518" s="8"/>
      <c r="D518" s="8"/>
      <c r="E518" s="8"/>
      <c r="F518" s="8"/>
      <c r="G518" s="8"/>
    </row>
    <row r="519" spans="1:7" ht="12.75">
      <c r="A519" s="452"/>
      <c r="B519" s="8"/>
      <c r="C519" s="8"/>
      <c r="D519" s="8"/>
      <c r="E519" s="8"/>
      <c r="F519" s="8"/>
      <c r="G519" s="8"/>
    </row>
    <row r="520" spans="1:7" ht="12.75">
      <c r="A520" s="452"/>
      <c r="B520" s="8"/>
      <c r="C520" s="8"/>
      <c r="D520" s="8"/>
      <c r="E520" s="8"/>
      <c r="F520" s="8"/>
      <c r="G520" s="8"/>
    </row>
    <row r="521" spans="1:7" ht="12.75">
      <c r="A521" s="452"/>
      <c r="B521" s="8"/>
      <c r="C521" s="8"/>
      <c r="D521" s="8"/>
      <c r="E521" s="8"/>
      <c r="F521" s="8"/>
      <c r="G521" s="8"/>
    </row>
    <row r="522" spans="1:7" ht="12.75">
      <c r="A522" s="452"/>
      <c r="B522" s="8"/>
      <c r="C522" s="8"/>
      <c r="D522" s="8"/>
      <c r="E522" s="8"/>
      <c r="F522" s="8"/>
      <c r="G522" s="8"/>
    </row>
    <row r="523" spans="1:7" ht="12.75">
      <c r="A523" s="452"/>
      <c r="B523" s="8"/>
      <c r="C523" s="8"/>
      <c r="D523" s="8"/>
      <c r="E523" s="8"/>
      <c r="F523" s="8"/>
      <c r="G523" s="8"/>
    </row>
    <row r="524" spans="1:7" ht="12.75">
      <c r="A524" s="452"/>
      <c r="B524" s="8"/>
      <c r="C524" s="8"/>
      <c r="D524" s="8"/>
      <c r="E524" s="8"/>
      <c r="F524" s="8"/>
      <c r="G524" s="8"/>
    </row>
    <row r="525" spans="1:7" ht="12.75">
      <c r="A525" s="452"/>
      <c r="B525" s="8"/>
      <c r="C525" s="8"/>
      <c r="D525" s="8"/>
      <c r="E525" s="8"/>
      <c r="F525" s="8"/>
      <c r="G525" s="8"/>
    </row>
    <row r="526" spans="1:7" ht="12.75">
      <c r="A526" s="452"/>
      <c r="B526" s="8"/>
      <c r="C526" s="8"/>
      <c r="D526" s="8"/>
      <c r="E526" s="8"/>
      <c r="F526" s="8"/>
      <c r="G526" s="8"/>
    </row>
    <row r="527" spans="1:7" ht="12.75">
      <c r="A527" s="452"/>
      <c r="B527" s="8"/>
      <c r="C527" s="8"/>
      <c r="D527" s="8"/>
      <c r="E527" s="8"/>
      <c r="F527" s="8"/>
      <c r="G527" s="8"/>
    </row>
    <row r="528" spans="1:7" ht="12.75">
      <c r="A528" s="452"/>
      <c r="B528" s="8"/>
      <c r="C528" s="8"/>
      <c r="D528" s="8"/>
      <c r="E528" s="8"/>
      <c r="F528" s="8"/>
      <c r="G528" s="8"/>
    </row>
    <row r="529" spans="1:7" ht="12.75">
      <c r="A529" s="452"/>
      <c r="B529" s="8"/>
      <c r="C529" s="8"/>
      <c r="D529" s="8"/>
      <c r="E529" s="8"/>
      <c r="F529" s="8"/>
      <c r="G529" s="8"/>
    </row>
    <row r="530" spans="1:7" ht="12.75">
      <c r="A530" s="452"/>
      <c r="B530" s="8"/>
      <c r="C530" s="8"/>
      <c r="D530" s="8"/>
      <c r="E530" s="8"/>
      <c r="F530" s="8"/>
      <c r="G530" s="8"/>
    </row>
    <row r="531" spans="1:7" ht="12.75">
      <c r="A531" s="452"/>
      <c r="B531" s="8"/>
      <c r="C531" s="8"/>
      <c r="D531" s="8"/>
      <c r="E531" s="8"/>
      <c r="F531" s="8"/>
      <c r="G531" s="8"/>
    </row>
    <row r="532" spans="1:7" ht="12.75">
      <c r="A532" s="452"/>
      <c r="B532" s="8"/>
      <c r="C532" s="8"/>
      <c r="D532" s="8"/>
      <c r="E532" s="8"/>
      <c r="F532" s="8"/>
      <c r="G532" s="8"/>
    </row>
    <row r="533" spans="1:7" ht="12.75">
      <c r="A533" s="452"/>
      <c r="B533" s="8"/>
      <c r="C533" s="8"/>
      <c r="D533" s="8"/>
      <c r="E533" s="8"/>
      <c r="F533" s="8"/>
      <c r="G533" s="8"/>
    </row>
    <row r="534" spans="1:7" ht="12.75">
      <c r="A534" s="452"/>
      <c r="B534" s="8"/>
      <c r="C534" s="8"/>
      <c r="D534" s="8"/>
      <c r="E534" s="8"/>
      <c r="F534" s="8"/>
      <c r="G534" s="8"/>
    </row>
    <row r="535" spans="1:7" ht="12.75">
      <c r="A535" s="452"/>
      <c r="B535" s="8"/>
      <c r="C535" s="8"/>
      <c r="D535" s="8"/>
      <c r="E535" s="8"/>
      <c r="F535" s="8"/>
      <c r="G535" s="8"/>
    </row>
    <row r="536" spans="1:7" ht="12.75">
      <c r="A536" s="452"/>
      <c r="B536" s="8"/>
      <c r="C536" s="8"/>
      <c r="D536" s="8"/>
      <c r="E536" s="8"/>
      <c r="F536" s="8"/>
      <c r="G536" s="8"/>
    </row>
    <row r="537" spans="1:7" ht="12.75">
      <c r="A537" s="452"/>
      <c r="B537" s="8"/>
      <c r="C537" s="8"/>
      <c r="D537" s="8"/>
      <c r="E537" s="8"/>
      <c r="F537" s="8"/>
      <c r="G537" s="8"/>
    </row>
    <row r="538" spans="1:7" ht="12.75">
      <c r="A538" s="452"/>
      <c r="B538" s="8"/>
      <c r="C538" s="8"/>
      <c r="D538" s="8"/>
      <c r="E538" s="8"/>
      <c r="F538" s="8"/>
      <c r="G538" s="8"/>
    </row>
    <row r="539" spans="1:7" ht="12.75">
      <c r="A539" s="452"/>
      <c r="B539" s="8"/>
      <c r="C539" s="8"/>
      <c r="D539" s="8"/>
      <c r="E539" s="8"/>
      <c r="F539" s="8"/>
      <c r="G539" s="8"/>
    </row>
    <row r="540" spans="1:7" ht="12.75">
      <c r="A540" s="452"/>
      <c r="B540" s="8"/>
      <c r="C540" s="8"/>
      <c r="D540" s="8"/>
      <c r="E540" s="8"/>
      <c r="F540" s="8"/>
      <c r="G540" s="8"/>
    </row>
    <row r="541" spans="1:7" ht="12.75">
      <c r="A541" s="452"/>
      <c r="B541" s="8"/>
      <c r="C541" s="8"/>
      <c r="D541" s="8"/>
      <c r="E541" s="8"/>
      <c r="F541" s="8"/>
      <c r="G541" s="8"/>
    </row>
    <row r="542" spans="1:7" ht="12.75">
      <c r="A542" s="452"/>
      <c r="B542" s="8"/>
      <c r="C542" s="8"/>
      <c r="D542" s="8"/>
      <c r="E542" s="8"/>
      <c r="F542" s="8"/>
      <c r="G542" s="8"/>
    </row>
    <row r="543" spans="1:7" ht="12.75">
      <c r="A543" s="452"/>
      <c r="B543" s="8"/>
      <c r="C543" s="8"/>
      <c r="D543" s="8"/>
      <c r="E543" s="8"/>
      <c r="F543" s="8"/>
      <c r="G543" s="8"/>
    </row>
    <row r="544" spans="1:7" ht="12.75">
      <c r="A544" s="452"/>
      <c r="B544" s="8"/>
      <c r="C544" s="8"/>
      <c r="D544" s="8"/>
      <c r="E544" s="8"/>
      <c r="F544" s="8"/>
      <c r="G544" s="8"/>
    </row>
    <row r="545" spans="1:7" ht="12.75">
      <c r="A545" s="452"/>
      <c r="B545" s="8"/>
      <c r="C545" s="8"/>
      <c r="D545" s="8"/>
      <c r="E545" s="8"/>
      <c r="F545" s="8"/>
      <c r="G545" s="8"/>
    </row>
    <row r="546" spans="1:7" ht="12.75">
      <c r="A546" s="452"/>
      <c r="B546" s="8"/>
      <c r="C546" s="8"/>
      <c r="D546" s="8"/>
      <c r="E546" s="8"/>
      <c r="F546" s="8"/>
      <c r="G546" s="8"/>
    </row>
    <row r="547" spans="1:7" ht="12.75">
      <c r="A547" s="452"/>
      <c r="B547" s="8"/>
      <c r="C547" s="8"/>
      <c r="D547" s="8"/>
      <c r="E547" s="8"/>
      <c r="F547" s="8"/>
      <c r="G547" s="8"/>
    </row>
    <row r="548" spans="1:7" ht="12.75">
      <c r="A548" s="452"/>
      <c r="B548" s="8"/>
      <c r="C548" s="8"/>
      <c r="D548" s="8"/>
      <c r="E548" s="8"/>
      <c r="F548" s="8"/>
      <c r="G548" s="8"/>
    </row>
    <row r="549" spans="1:7" ht="12.75">
      <c r="A549" s="452"/>
      <c r="B549" s="8"/>
      <c r="C549" s="8"/>
      <c r="D549" s="8"/>
      <c r="E549" s="8"/>
      <c r="F549" s="8"/>
      <c r="G549" s="8"/>
    </row>
    <row r="550" spans="1:7" ht="12.75">
      <c r="A550" s="452"/>
      <c r="B550" s="8"/>
      <c r="C550" s="8"/>
      <c r="D550" s="8"/>
      <c r="E550" s="8"/>
      <c r="F550" s="8"/>
      <c r="G550" s="8"/>
    </row>
    <row r="551" spans="1:7" ht="12.75">
      <c r="A551" s="452"/>
      <c r="B551" s="8"/>
      <c r="C551" s="8"/>
      <c r="D551" s="8"/>
      <c r="E551" s="8"/>
      <c r="F551" s="8"/>
      <c r="G551" s="8"/>
    </row>
    <row r="552" spans="1:7" ht="12.75">
      <c r="A552" s="452"/>
      <c r="B552" s="8"/>
      <c r="C552" s="8"/>
      <c r="D552" s="8"/>
      <c r="E552" s="8"/>
      <c r="F552" s="8"/>
      <c r="G552" s="8"/>
    </row>
    <row r="553" spans="1:7" ht="12.75">
      <c r="A553" s="452"/>
      <c r="B553" s="8"/>
      <c r="C553" s="8"/>
      <c r="D553" s="8"/>
      <c r="E553" s="8"/>
      <c r="F553" s="8"/>
      <c r="G553" s="8"/>
    </row>
    <row r="554" spans="1:7" ht="12.75">
      <c r="A554" s="452"/>
      <c r="B554" s="8"/>
      <c r="C554" s="8"/>
      <c r="D554" s="8"/>
      <c r="E554" s="8"/>
      <c r="F554" s="8"/>
      <c r="G554" s="8"/>
    </row>
    <row r="555" spans="1:7" ht="12.75">
      <c r="A555" s="452"/>
      <c r="B555" s="8"/>
      <c r="C555" s="8"/>
      <c r="D555" s="8"/>
      <c r="E555" s="8"/>
      <c r="F555" s="8"/>
      <c r="G555" s="8"/>
    </row>
    <row r="556" spans="1:7" ht="12.75">
      <c r="A556" s="452"/>
      <c r="B556" s="8"/>
      <c r="C556" s="8"/>
      <c r="D556" s="8"/>
      <c r="E556" s="8"/>
      <c r="F556" s="8"/>
      <c r="G556" s="8"/>
    </row>
    <row r="557" spans="1:7" ht="12.75">
      <c r="A557" s="452"/>
      <c r="B557" s="8"/>
      <c r="C557" s="8"/>
      <c r="D557" s="8"/>
      <c r="E557" s="8"/>
      <c r="F557" s="8"/>
      <c r="G557" s="8"/>
    </row>
    <row r="558" spans="1:7" ht="12.75">
      <c r="A558" s="452"/>
      <c r="B558" s="8"/>
      <c r="C558" s="8"/>
      <c r="D558" s="8"/>
      <c r="E558" s="8"/>
      <c r="F558" s="8"/>
      <c r="G558" s="8"/>
    </row>
    <row r="559" spans="1:7" ht="12.75">
      <c r="A559" s="452"/>
      <c r="B559" s="8"/>
      <c r="C559" s="8"/>
      <c r="D559" s="8"/>
      <c r="E559" s="8"/>
      <c r="F559" s="8"/>
      <c r="G559" s="8"/>
    </row>
    <row r="560" spans="1:7" ht="12.75">
      <c r="A560" s="452"/>
      <c r="B560" s="8"/>
      <c r="C560" s="8"/>
      <c r="D560" s="8"/>
      <c r="E560" s="8"/>
      <c r="F560" s="8"/>
      <c r="G560" s="8"/>
    </row>
    <row r="561" spans="1:7" ht="12.75">
      <c r="A561" s="452"/>
      <c r="B561" s="8"/>
      <c r="C561" s="8"/>
      <c r="D561" s="8"/>
      <c r="E561" s="8"/>
      <c r="F561" s="8"/>
      <c r="G561" s="8"/>
    </row>
    <row r="562" spans="1:7" ht="12.75">
      <c r="A562" s="452"/>
      <c r="B562" s="8"/>
      <c r="C562" s="8"/>
      <c r="D562" s="8"/>
      <c r="E562" s="8"/>
      <c r="F562" s="8"/>
      <c r="G562" s="8"/>
    </row>
    <row r="563" spans="1:7" ht="12.75">
      <c r="A563" s="452"/>
      <c r="B563" s="8"/>
      <c r="C563" s="8"/>
      <c r="D563" s="8"/>
      <c r="E563" s="8"/>
      <c r="F563" s="8"/>
      <c r="G563" s="8"/>
    </row>
    <row r="564" spans="1:7" ht="12.75">
      <c r="A564" s="452"/>
      <c r="B564" s="8"/>
      <c r="C564" s="8"/>
      <c r="D564" s="8"/>
      <c r="E564" s="8"/>
      <c r="F564" s="8"/>
      <c r="G564" s="8"/>
    </row>
    <row r="565" spans="1:7" ht="12.75">
      <c r="A565" s="452"/>
      <c r="B565" s="8"/>
      <c r="C565" s="8"/>
      <c r="D565" s="8"/>
      <c r="E565" s="8"/>
      <c r="F565" s="8"/>
      <c r="G565" s="8"/>
    </row>
    <row r="566" spans="1:7" ht="12.75">
      <c r="A566" s="452"/>
      <c r="B566" s="8"/>
      <c r="C566" s="8"/>
      <c r="D566" s="8"/>
      <c r="E566" s="8"/>
      <c r="F566" s="8"/>
      <c r="G566" s="8"/>
    </row>
    <row r="567" spans="1:7" ht="12.75">
      <c r="A567" s="452"/>
      <c r="B567" s="8"/>
      <c r="C567" s="8"/>
      <c r="D567" s="8"/>
      <c r="E567" s="8"/>
      <c r="F567" s="8"/>
      <c r="G567" s="8"/>
    </row>
    <row r="568" spans="1:7" ht="12.75">
      <c r="A568" s="452"/>
      <c r="B568" s="8"/>
      <c r="C568" s="8"/>
      <c r="D568" s="8"/>
      <c r="E568" s="8"/>
      <c r="F568" s="8"/>
      <c r="G568" s="8"/>
    </row>
    <row r="569" spans="1:7" ht="12.75">
      <c r="A569" s="452"/>
      <c r="B569" s="8"/>
      <c r="C569" s="8"/>
      <c r="D569" s="8"/>
      <c r="E569" s="8"/>
      <c r="F569" s="8"/>
      <c r="G569" s="8"/>
    </row>
    <row r="570" spans="1:7" ht="12.75">
      <c r="A570" s="452"/>
      <c r="B570" s="8"/>
      <c r="C570" s="8"/>
      <c r="D570" s="8"/>
      <c r="E570" s="8"/>
      <c r="F570" s="8"/>
      <c r="G570" s="8"/>
    </row>
    <row r="571" spans="1:7" ht="12.75">
      <c r="A571" s="452"/>
      <c r="B571" s="8"/>
      <c r="C571" s="8"/>
      <c r="D571" s="8"/>
      <c r="E571" s="8"/>
      <c r="F571" s="8"/>
      <c r="G571" s="8"/>
    </row>
    <row r="572" spans="1:7" ht="12.75">
      <c r="A572" s="452"/>
      <c r="B572" s="8"/>
      <c r="C572" s="8"/>
      <c r="D572" s="8"/>
      <c r="E572" s="8"/>
      <c r="F572" s="8"/>
      <c r="G572" s="8"/>
    </row>
    <row r="573" spans="1:7" ht="12.75">
      <c r="A573" s="452"/>
      <c r="B573" s="8"/>
      <c r="C573" s="8"/>
      <c r="D573" s="8"/>
      <c r="E573" s="8"/>
      <c r="F573" s="8"/>
      <c r="G573" s="8"/>
    </row>
    <row r="574" spans="1:7" ht="12.75">
      <c r="A574" s="452"/>
      <c r="B574" s="8"/>
      <c r="C574" s="8"/>
      <c r="D574" s="8"/>
      <c r="E574" s="8"/>
      <c r="F574" s="8"/>
      <c r="G574" s="8"/>
    </row>
    <row r="575" spans="1:7" ht="12.75">
      <c r="A575" s="452"/>
      <c r="B575" s="8"/>
      <c r="C575" s="8"/>
      <c r="D575" s="8"/>
      <c r="E575" s="8"/>
      <c r="F575" s="8"/>
      <c r="G575" s="8"/>
    </row>
    <row r="576" spans="1:7" ht="12.75">
      <c r="A576" s="452"/>
      <c r="B576" s="8"/>
      <c r="C576" s="8"/>
      <c r="D576" s="8"/>
      <c r="E576" s="8"/>
      <c r="F576" s="8"/>
      <c r="G576" s="8"/>
    </row>
    <row r="577" spans="1:7" ht="12.75">
      <c r="A577" s="452"/>
      <c r="B577" s="8"/>
      <c r="C577" s="8"/>
      <c r="D577" s="8"/>
      <c r="E577" s="8"/>
      <c r="F577" s="8"/>
      <c r="G577" s="8"/>
    </row>
    <row r="578" spans="1:7" ht="12.75">
      <c r="A578" s="452"/>
      <c r="B578" s="8"/>
      <c r="C578" s="8"/>
      <c r="D578" s="8"/>
      <c r="E578" s="8"/>
      <c r="F578" s="8"/>
      <c r="G578" s="8"/>
    </row>
    <row r="579" spans="1:7" ht="12.75">
      <c r="A579" s="452"/>
      <c r="B579" s="8"/>
      <c r="C579" s="8"/>
      <c r="D579" s="8"/>
      <c r="E579" s="8"/>
      <c r="F579" s="8"/>
      <c r="G579" s="8"/>
    </row>
    <row r="580" spans="1:7" ht="12.75">
      <c r="A580" s="452"/>
      <c r="B580" s="8"/>
      <c r="C580" s="8"/>
      <c r="D580" s="8"/>
      <c r="E580" s="8"/>
      <c r="F580" s="8"/>
      <c r="G580" s="8"/>
    </row>
    <row r="581" spans="1:7" ht="12.75">
      <c r="A581" s="452"/>
      <c r="B581" s="8"/>
      <c r="C581" s="8"/>
      <c r="D581" s="8"/>
      <c r="E581" s="8"/>
      <c r="F581" s="8"/>
      <c r="G581" s="8"/>
    </row>
    <row r="582" spans="1:7" ht="12.75">
      <c r="A582" s="452"/>
      <c r="B582" s="8"/>
      <c r="C582" s="8"/>
      <c r="D582" s="8"/>
      <c r="E582" s="8"/>
      <c r="F582" s="8"/>
      <c r="G582" s="8"/>
    </row>
    <row r="583" spans="1:7" ht="12.75">
      <c r="A583" s="452"/>
      <c r="B583" s="8"/>
      <c r="C583" s="8"/>
      <c r="D583" s="8"/>
      <c r="E583" s="8"/>
      <c r="F583" s="8"/>
      <c r="G583" s="8"/>
    </row>
    <row r="584" spans="1:7" ht="12.75">
      <c r="A584" s="452"/>
      <c r="B584" s="8"/>
      <c r="C584" s="8"/>
      <c r="D584" s="8"/>
      <c r="E584" s="8"/>
      <c r="F584" s="8"/>
      <c r="G584" s="8"/>
    </row>
    <row r="585" spans="1:7" ht="12.75">
      <c r="A585" s="452"/>
      <c r="B585" s="8"/>
      <c r="C585" s="8"/>
      <c r="D585" s="8"/>
      <c r="E585" s="8"/>
      <c r="F585" s="8"/>
      <c r="G585" s="8"/>
    </row>
    <row r="586" spans="1:7" ht="12.75">
      <c r="A586" s="452"/>
      <c r="B586" s="8"/>
      <c r="C586" s="8"/>
      <c r="D586" s="8"/>
      <c r="E586" s="8"/>
      <c r="F586" s="8"/>
      <c r="G586" s="8"/>
    </row>
    <row r="587" spans="1:7" ht="12.75">
      <c r="A587" s="452"/>
      <c r="B587" s="8"/>
      <c r="C587" s="8"/>
      <c r="D587" s="8"/>
      <c r="E587" s="8"/>
      <c r="F587" s="8"/>
      <c r="G587" s="8"/>
    </row>
    <row r="588" spans="1:7" ht="12.75">
      <c r="A588" s="452"/>
      <c r="B588" s="8"/>
      <c r="C588" s="8"/>
      <c r="D588" s="8"/>
      <c r="E588" s="8"/>
      <c r="F588" s="8"/>
      <c r="G588" s="8"/>
    </row>
    <row r="589" spans="1:7" ht="12.75">
      <c r="A589" s="452"/>
      <c r="B589" s="8"/>
      <c r="C589" s="8"/>
      <c r="D589" s="8"/>
      <c r="E589" s="8"/>
      <c r="F589" s="8"/>
      <c r="G589" s="8"/>
    </row>
    <row r="590" spans="1:7" ht="12.75">
      <c r="A590" s="452"/>
      <c r="B590" s="8"/>
      <c r="C590" s="8"/>
      <c r="D590" s="8"/>
      <c r="E590" s="8"/>
      <c r="F590" s="8"/>
      <c r="G590" s="8"/>
    </row>
    <row r="591" spans="1:7" ht="12.75">
      <c r="A591" s="452"/>
      <c r="B591" s="8"/>
      <c r="C591" s="8"/>
      <c r="D591" s="8"/>
      <c r="E591" s="8"/>
      <c r="F591" s="8"/>
      <c r="G591" s="8"/>
    </row>
    <row r="592" spans="1:7" ht="12.75">
      <c r="A592" s="452"/>
      <c r="B592" s="8"/>
      <c r="C592" s="8"/>
      <c r="D592" s="8"/>
      <c r="E592" s="8"/>
      <c r="F592" s="8"/>
      <c r="G592" s="8"/>
    </row>
    <row r="593" spans="1:7" ht="12.75">
      <c r="A593" s="452"/>
      <c r="B593" s="8"/>
      <c r="C593" s="8"/>
      <c r="D593" s="8"/>
      <c r="E593" s="8"/>
      <c r="F593" s="8"/>
      <c r="G593" s="8"/>
    </row>
    <row r="594" spans="1:7" ht="12.75">
      <c r="A594" s="452"/>
      <c r="B594" s="8"/>
      <c r="C594" s="8"/>
      <c r="D594" s="8"/>
      <c r="E594" s="8"/>
      <c r="F594" s="8"/>
      <c r="G594" s="8"/>
    </row>
    <row r="595" spans="1:7" ht="12.75">
      <c r="A595" s="452"/>
      <c r="B595" s="8"/>
      <c r="C595" s="8"/>
      <c r="D595" s="8"/>
      <c r="E595" s="8"/>
      <c r="F595" s="8"/>
      <c r="G595" s="8"/>
    </row>
    <row r="596" spans="1:7" ht="12.75">
      <c r="A596" s="452"/>
      <c r="B596" s="8"/>
      <c r="C596" s="8"/>
      <c r="D596" s="8"/>
      <c r="E596" s="8"/>
      <c r="F596" s="8"/>
      <c r="G596" s="8"/>
    </row>
    <row r="597" spans="1:7" ht="12.75">
      <c r="A597" s="452"/>
      <c r="B597" s="8"/>
      <c r="C597" s="8"/>
      <c r="D597" s="8"/>
      <c r="E597" s="8"/>
      <c r="F597" s="8"/>
      <c r="G597" s="8"/>
    </row>
    <row r="598" spans="1:7" ht="12.75">
      <c r="A598" s="452"/>
      <c r="B598" s="8"/>
      <c r="C598" s="8"/>
      <c r="D598" s="8"/>
      <c r="E598" s="8"/>
      <c r="F598" s="8"/>
      <c r="G598" s="8"/>
    </row>
    <row r="599" spans="1:7" ht="12.75">
      <c r="A599" s="452"/>
      <c r="B599" s="8"/>
      <c r="C599" s="8"/>
      <c r="D599" s="8"/>
      <c r="E599" s="8"/>
      <c r="F599" s="8"/>
      <c r="G599" s="8"/>
    </row>
    <row r="600" spans="1:7" ht="12.75">
      <c r="A600" s="452"/>
      <c r="B600" s="8"/>
      <c r="C600" s="8"/>
      <c r="D600" s="8"/>
      <c r="E600" s="8"/>
      <c r="F600" s="8"/>
      <c r="G600" s="8"/>
    </row>
    <row r="601" spans="1:7" ht="12.75">
      <c r="A601" s="452"/>
      <c r="B601" s="8"/>
      <c r="C601" s="8"/>
      <c r="D601" s="8"/>
      <c r="E601" s="8"/>
      <c r="F601" s="8"/>
      <c r="G601" s="8"/>
    </row>
    <row r="602" spans="1:7" ht="12.75">
      <c r="A602" s="452"/>
      <c r="B602" s="8"/>
      <c r="C602" s="8"/>
      <c r="D602" s="8"/>
      <c r="E602" s="8"/>
      <c r="F602" s="8"/>
      <c r="G602" s="8"/>
    </row>
    <row r="603" spans="1:7" ht="12.75">
      <c r="A603" s="452"/>
      <c r="B603" s="8"/>
      <c r="C603" s="8"/>
      <c r="D603" s="8"/>
      <c r="E603" s="8"/>
      <c r="F603" s="8"/>
      <c r="G603" s="8"/>
    </row>
    <row r="604" spans="1:7" ht="12.75">
      <c r="A604" s="452"/>
      <c r="B604" s="8"/>
      <c r="C604" s="8"/>
      <c r="D604" s="8"/>
      <c r="E604" s="8"/>
      <c r="F604" s="8"/>
      <c r="G604" s="8"/>
    </row>
    <row r="605" spans="1:7" ht="12.75">
      <c r="A605" s="452"/>
      <c r="B605" s="8"/>
      <c r="C605" s="8"/>
      <c r="D605" s="8"/>
      <c r="E605" s="8"/>
      <c r="F605" s="8"/>
      <c r="G605" s="8"/>
    </row>
    <row r="606" spans="1:7" ht="12.75">
      <c r="A606" s="452"/>
      <c r="B606" s="8"/>
      <c r="C606" s="8"/>
      <c r="D606" s="8"/>
      <c r="E606" s="8"/>
      <c r="F606" s="8"/>
      <c r="G606" s="8"/>
    </row>
    <row r="607" spans="1:7" ht="12.75">
      <c r="A607" s="452"/>
      <c r="B607" s="8"/>
      <c r="C607" s="8"/>
      <c r="D607" s="8"/>
      <c r="E607" s="8"/>
      <c r="F607" s="8"/>
      <c r="G607" s="8"/>
    </row>
    <row r="608" spans="1:7" ht="12.75">
      <c r="A608" s="452"/>
      <c r="B608" s="8"/>
      <c r="C608" s="8"/>
      <c r="D608" s="8"/>
      <c r="E608" s="8"/>
      <c r="F608" s="8"/>
      <c r="G608" s="8"/>
    </row>
    <row r="609" spans="1:7" ht="12.75">
      <c r="A609" s="452"/>
      <c r="B609" s="8"/>
      <c r="C609" s="8"/>
      <c r="D609" s="8"/>
      <c r="E609" s="8"/>
      <c r="F609" s="8"/>
      <c r="G609" s="8"/>
    </row>
    <row r="610" spans="1:7" ht="12.75">
      <c r="A610" s="452"/>
      <c r="B610" s="8"/>
      <c r="C610" s="8"/>
      <c r="D610" s="8"/>
      <c r="E610" s="8"/>
      <c r="F610" s="8"/>
      <c r="G610" s="8"/>
    </row>
    <row r="611" spans="1:7" ht="12.75">
      <c r="A611" s="452"/>
      <c r="B611" s="8"/>
      <c r="C611" s="8"/>
      <c r="D611" s="8"/>
      <c r="E611" s="8"/>
      <c r="F611" s="8"/>
      <c r="G611" s="8"/>
    </row>
    <row r="612" spans="1:7" ht="12.75">
      <c r="A612" s="452"/>
      <c r="B612" s="8"/>
      <c r="C612" s="8"/>
      <c r="D612" s="8"/>
      <c r="E612" s="8"/>
      <c r="F612" s="8"/>
      <c r="G612" s="8"/>
    </row>
    <row r="613" spans="1:7" ht="12.75">
      <c r="A613" s="452"/>
      <c r="B613" s="8"/>
      <c r="C613" s="8"/>
      <c r="D613" s="8"/>
      <c r="E613" s="8"/>
      <c r="F613" s="8"/>
      <c r="G613" s="8"/>
    </row>
    <row r="614" spans="1:7" ht="12.75">
      <c r="A614" s="452"/>
      <c r="B614" s="8"/>
      <c r="C614" s="8"/>
      <c r="D614" s="8"/>
      <c r="E614" s="8"/>
      <c r="F614" s="8"/>
      <c r="G614" s="8"/>
    </row>
    <row r="615" spans="1:7" ht="12.75">
      <c r="A615" s="452"/>
      <c r="B615" s="8"/>
      <c r="C615" s="8"/>
      <c r="D615" s="8"/>
      <c r="E615" s="8"/>
      <c r="F615" s="8"/>
      <c r="G615" s="8"/>
    </row>
    <row r="616" spans="1:7" ht="12.75">
      <c r="A616" s="452"/>
      <c r="B616" s="8"/>
      <c r="C616" s="8"/>
      <c r="D616" s="8"/>
      <c r="E616" s="8"/>
      <c r="F616" s="8"/>
      <c r="G616" s="8"/>
    </row>
    <row r="617" spans="1:7" ht="12.75">
      <c r="A617" s="452"/>
      <c r="B617" s="8"/>
      <c r="C617" s="8"/>
      <c r="D617" s="8"/>
      <c r="E617" s="8"/>
      <c r="F617" s="8"/>
      <c r="G617" s="8"/>
    </row>
    <row r="618" spans="1:7" ht="12.75">
      <c r="A618" s="452"/>
      <c r="B618" s="8"/>
      <c r="C618" s="8"/>
      <c r="D618" s="8"/>
      <c r="E618" s="8"/>
      <c r="F618" s="8"/>
      <c r="G618" s="8"/>
    </row>
    <row r="619" spans="1:7" ht="12.75">
      <c r="A619" s="452"/>
      <c r="B619" s="8"/>
      <c r="C619" s="8"/>
      <c r="D619" s="8"/>
      <c r="E619" s="8"/>
      <c r="F619" s="8"/>
      <c r="G619" s="8"/>
    </row>
    <row r="620" spans="1:7" ht="12.75">
      <c r="A620" s="452"/>
      <c r="B620" s="8"/>
      <c r="C620" s="8"/>
      <c r="D620" s="8"/>
      <c r="E620" s="8"/>
      <c r="F620" s="8"/>
      <c r="G620" s="8"/>
    </row>
    <row r="621" spans="1:7" ht="12.75">
      <c r="A621" s="452"/>
      <c r="B621" s="8"/>
      <c r="C621" s="8"/>
      <c r="D621" s="8"/>
      <c r="E621" s="8"/>
      <c r="F621" s="8"/>
      <c r="G621" s="8"/>
    </row>
    <row r="622" spans="1:7" ht="12.75">
      <c r="A622" s="452"/>
      <c r="B622" s="8"/>
      <c r="C622" s="8"/>
      <c r="D622" s="8"/>
      <c r="E622" s="8"/>
      <c r="F622" s="8"/>
      <c r="G622" s="8"/>
    </row>
    <row r="623" spans="1:7" ht="12.75">
      <c r="A623" s="452"/>
      <c r="B623" s="8"/>
      <c r="C623" s="8"/>
      <c r="D623" s="8"/>
      <c r="E623" s="8"/>
      <c r="F623" s="8"/>
      <c r="G623" s="8"/>
    </row>
    <row r="624" spans="1:7" ht="12.75">
      <c r="A624" s="452"/>
      <c r="B624" s="8"/>
      <c r="C624" s="8"/>
      <c r="D624" s="8"/>
      <c r="E624" s="8"/>
      <c r="F624" s="8"/>
      <c r="G624" s="8"/>
    </row>
    <row r="625" spans="1:7" ht="12.75">
      <c r="A625" s="452"/>
      <c r="B625" s="8"/>
      <c r="C625" s="8"/>
      <c r="D625" s="8"/>
      <c r="E625" s="8"/>
      <c r="F625" s="8"/>
      <c r="G625" s="8"/>
    </row>
    <row r="626" spans="1:7" ht="12.75">
      <c r="A626" s="452"/>
      <c r="B626" s="8"/>
      <c r="C626" s="8"/>
      <c r="D626" s="8"/>
      <c r="E626" s="8"/>
      <c r="F626" s="8"/>
      <c r="G626" s="8"/>
    </row>
    <row r="627" spans="1:7" ht="12.75">
      <c r="A627" s="452"/>
      <c r="B627" s="8"/>
      <c r="C627" s="8"/>
      <c r="D627" s="8"/>
      <c r="E627" s="8"/>
      <c r="F627" s="8"/>
      <c r="G627" s="8"/>
    </row>
    <row r="628" spans="1:7" ht="12.75">
      <c r="A628" s="452"/>
      <c r="B628" s="8"/>
      <c r="C628" s="8"/>
      <c r="D628" s="8"/>
      <c r="E628" s="8"/>
      <c r="F628" s="8"/>
      <c r="G628" s="8"/>
    </row>
    <row r="629" spans="1:7" ht="12.75">
      <c r="A629" s="452"/>
      <c r="B629" s="8"/>
      <c r="C629" s="8"/>
      <c r="D629" s="8"/>
      <c r="E629" s="8"/>
      <c r="F629" s="8"/>
      <c r="G629" s="8"/>
    </row>
    <row r="630" spans="1:7" ht="12.75">
      <c r="A630" s="452"/>
      <c r="B630" s="8"/>
      <c r="C630" s="8"/>
      <c r="D630" s="8"/>
      <c r="E630" s="8"/>
      <c r="F630" s="8"/>
      <c r="G630" s="8"/>
    </row>
    <row r="631" spans="1:7" ht="12.75">
      <c r="A631" s="452"/>
      <c r="B631" s="8"/>
      <c r="C631" s="8"/>
      <c r="D631" s="8"/>
      <c r="E631" s="8"/>
      <c r="F631" s="8"/>
      <c r="G631" s="8"/>
    </row>
    <row r="632" spans="1:7" ht="12.75">
      <c r="A632" s="452"/>
      <c r="B632" s="8"/>
      <c r="C632" s="8"/>
      <c r="D632" s="8"/>
      <c r="E632" s="8"/>
      <c r="F632" s="8"/>
      <c r="G632" s="8"/>
    </row>
    <row r="633" spans="1:7" ht="12.75">
      <c r="A633" s="452"/>
      <c r="B633" s="8"/>
      <c r="C633" s="8"/>
      <c r="D633" s="8"/>
      <c r="E633" s="8"/>
      <c r="F633" s="8"/>
      <c r="G633" s="8"/>
    </row>
    <row r="634" spans="1:7" ht="12.75">
      <c r="A634" s="452"/>
      <c r="B634" s="8"/>
      <c r="C634" s="8"/>
      <c r="D634" s="8"/>
      <c r="E634" s="8"/>
      <c r="F634" s="8"/>
      <c r="G634" s="8"/>
    </row>
    <row r="635" spans="1:7" ht="12.75">
      <c r="A635" s="452"/>
      <c r="B635" s="8"/>
      <c r="C635" s="8"/>
      <c r="D635" s="8"/>
      <c r="E635" s="8"/>
      <c r="F635" s="8"/>
      <c r="G635" s="8"/>
    </row>
    <row r="636" spans="1:7" ht="12.75">
      <c r="A636" s="452"/>
      <c r="B636" s="8"/>
      <c r="C636" s="8"/>
      <c r="D636" s="8"/>
      <c r="E636" s="8"/>
      <c r="F636" s="8"/>
      <c r="G636" s="8"/>
    </row>
    <row r="637" spans="1:7" ht="12.75">
      <c r="A637" s="452"/>
      <c r="B637" s="8"/>
      <c r="C637" s="8"/>
      <c r="D637" s="8"/>
      <c r="E637" s="8"/>
      <c r="F637" s="8"/>
      <c r="G637" s="8"/>
    </row>
    <row r="638" spans="1:7" ht="12.75">
      <c r="A638" s="452"/>
      <c r="B638" s="8"/>
      <c r="C638" s="8"/>
      <c r="D638" s="8"/>
      <c r="E638" s="8"/>
      <c r="F638" s="8"/>
      <c r="G638" s="8"/>
    </row>
    <row r="639" spans="1:7" ht="12.75">
      <c r="A639" s="452"/>
      <c r="B639" s="8"/>
      <c r="C639" s="8"/>
      <c r="D639" s="8"/>
      <c r="E639" s="8"/>
      <c r="F639" s="8"/>
      <c r="G639" s="8"/>
    </row>
    <row r="640" spans="1:7" ht="12.75">
      <c r="A640" s="452"/>
      <c r="B640" s="8"/>
      <c r="C640" s="8"/>
      <c r="D640" s="8"/>
      <c r="E640" s="8"/>
      <c r="F640" s="8"/>
      <c r="G640" s="8"/>
    </row>
    <row r="641" spans="1:7" ht="12.75">
      <c r="A641" s="452"/>
      <c r="B641" s="8"/>
      <c r="C641" s="8"/>
      <c r="D641" s="8"/>
      <c r="E641" s="8"/>
      <c r="F641" s="8"/>
      <c r="G641" s="8"/>
    </row>
    <row r="642" spans="1:7" ht="12.75">
      <c r="A642" s="452"/>
      <c r="B642" s="8"/>
      <c r="C642" s="8"/>
      <c r="D642" s="8"/>
      <c r="E642" s="8"/>
      <c r="F642" s="8"/>
      <c r="G642" s="8"/>
    </row>
    <row r="643" spans="1:7" ht="12.75">
      <c r="A643" s="452"/>
      <c r="B643" s="8"/>
      <c r="C643" s="8"/>
      <c r="D643" s="8"/>
      <c r="E643" s="8"/>
      <c r="F643" s="8"/>
      <c r="G643" s="8"/>
    </row>
    <row r="644" spans="1:7" ht="12.75">
      <c r="A644" s="452"/>
      <c r="B644" s="8"/>
      <c r="C644" s="8"/>
      <c r="D644" s="8"/>
      <c r="E644" s="8"/>
      <c r="F644" s="8"/>
      <c r="G644" s="8"/>
    </row>
    <row r="645" spans="1:7" ht="12.75">
      <c r="A645" s="452"/>
      <c r="B645" s="8"/>
      <c r="C645" s="8"/>
      <c r="D645" s="8"/>
      <c r="E645" s="8"/>
      <c r="F645" s="8"/>
      <c r="G645" s="8"/>
    </row>
    <row r="646" spans="1:7" ht="12.75">
      <c r="A646" s="452"/>
      <c r="B646" s="8"/>
      <c r="C646" s="8"/>
      <c r="D646" s="8"/>
      <c r="E646" s="8"/>
      <c r="F646" s="8"/>
      <c r="G646" s="8"/>
    </row>
    <row r="647" spans="1:7" ht="12.75">
      <c r="A647" s="452"/>
      <c r="B647" s="8"/>
      <c r="C647" s="8"/>
      <c r="D647" s="8"/>
      <c r="E647" s="8"/>
      <c r="F647" s="8"/>
      <c r="G647" s="8"/>
    </row>
    <row r="648" spans="1:7" ht="12.75">
      <c r="A648" s="452"/>
      <c r="B648" s="8"/>
      <c r="C648" s="8"/>
      <c r="D648" s="8"/>
      <c r="E648" s="8"/>
      <c r="F648" s="8"/>
      <c r="G648" s="8"/>
    </row>
    <row r="649" spans="1:7" ht="12.75">
      <c r="A649" s="452"/>
      <c r="B649" s="8"/>
      <c r="C649" s="8"/>
      <c r="D649" s="8"/>
      <c r="E649" s="8"/>
      <c r="F649" s="8"/>
      <c r="G649" s="8"/>
    </row>
    <row r="650" spans="1:7" ht="12.75">
      <c r="A650" s="452"/>
      <c r="B650" s="8"/>
      <c r="C650" s="8"/>
      <c r="D650" s="8"/>
      <c r="E650" s="8"/>
      <c r="F650" s="8"/>
      <c r="G650" s="8"/>
    </row>
    <row r="651" spans="1:7" ht="12.75">
      <c r="A651" s="452"/>
      <c r="B651" s="8"/>
      <c r="C651" s="8"/>
      <c r="D651" s="8"/>
      <c r="E651" s="8"/>
      <c r="F651" s="8"/>
      <c r="G651" s="8"/>
    </row>
    <row r="652" spans="1:7" ht="12.75">
      <c r="A652" s="452"/>
      <c r="B652" s="8"/>
      <c r="C652" s="8"/>
      <c r="D652" s="8"/>
      <c r="E652" s="8"/>
      <c r="F652" s="8"/>
      <c r="G652" s="8"/>
    </row>
    <row r="653" spans="1:7" ht="12.75">
      <c r="A653" s="452"/>
      <c r="B653" s="8"/>
      <c r="C653" s="8"/>
      <c r="D653" s="8"/>
      <c r="E653" s="8"/>
      <c r="F653" s="8"/>
      <c r="G653" s="8"/>
    </row>
    <row r="654" spans="1:7" ht="12.75">
      <c r="A654" s="452"/>
      <c r="B654" s="8"/>
      <c r="C654" s="8"/>
      <c r="D654" s="8"/>
      <c r="E654" s="8"/>
      <c r="F654" s="8"/>
      <c r="G654" s="8"/>
    </row>
    <row r="655" spans="1:7" ht="12.75">
      <c r="A655" s="452"/>
      <c r="B655" s="8"/>
      <c r="C655" s="8"/>
      <c r="D655" s="8"/>
      <c r="E655" s="8"/>
      <c r="F655" s="8"/>
      <c r="G655" s="8"/>
    </row>
    <row r="656" spans="1:7" ht="12.75">
      <c r="A656" s="452"/>
      <c r="B656" s="8"/>
      <c r="C656" s="8"/>
      <c r="D656" s="8"/>
      <c r="E656" s="8"/>
      <c r="F656" s="8"/>
      <c r="G656" s="8"/>
    </row>
    <row r="657" spans="1:7" ht="12.75">
      <c r="A657" s="452"/>
      <c r="B657" s="8"/>
      <c r="C657" s="8"/>
      <c r="D657" s="8"/>
      <c r="E657" s="8"/>
      <c r="F657" s="8"/>
      <c r="G657" s="8"/>
    </row>
    <row r="658" spans="1:7" ht="12.75">
      <c r="A658" s="452"/>
      <c r="B658" s="8"/>
      <c r="C658" s="8"/>
      <c r="D658" s="8"/>
      <c r="E658" s="8"/>
      <c r="F658" s="8"/>
      <c r="G658" s="8"/>
    </row>
    <row r="659" spans="1:7" ht="12.75">
      <c r="A659" s="452"/>
      <c r="B659" s="8"/>
      <c r="C659" s="8"/>
      <c r="D659" s="8"/>
      <c r="E659" s="8"/>
      <c r="F659" s="8"/>
      <c r="G659" s="8"/>
    </row>
    <row r="660" spans="1:7" ht="12.75">
      <c r="A660" s="452"/>
      <c r="B660" s="8"/>
      <c r="C660" s="8"/>
      <c r="D660" s="8"/>
      <c r="E660" s="8"/>
      <c r="F660" s="8"/>
      <c r="G660" s="8"/>
    </row>
    <row r="661" spans="1:7" ht="12.75">
      <c r="A661" s="452"/>
      <c r="B661" s="8"/>
      <c r="C661" s="8"/>
      <c r="D661" s="8"/>
      <c r="E661" s="8"/>
      <c r="F661" s="8"/>
      <c r="G661" s="8"/>
    </row>
    <row r="662" spans="1:7" ht="12.75">
      <c r="A662" s="452"/>
      <c r="B662" s="8"/>
      <c r="C662" s="8"/>
      <c r="D662" s="8"/>
      <c r="E662" s="8"/>
      <c r="F662" s="8"/>
      <c r="G662" s="8"/>
    </row>
    <row r="663" spans="1:7" ht="12.75">
      <c r="A663" s="452"/>
      <c r="B663" s="8"/>
      <c r="C663" s="8"/>
      <c r="D663" s="8"/>
      <c r="E663" s="8"/>
      <c r="F663" s="8"/>
      <c r="G663" s="8"/>
    </row>
    <row r="664" spans="1:7" ht="12.75">
      <c r="A664" s="452"/>
      <c r="B664" s="8"/>
      <c r="C664" s="8"/>
      <c r="D664" s="8"/>
      <c r="E664" s="8"/>
      <c r="F664" s="8"/>
      <c r="G664" s="8"/>
    </row>
    <row r="665" spans="1:7" ht="12.75">
      <c r="A665" s="452"/>
      <c r="B665" s="8"/>
      <c r="C665" s="8"/>
      <c r="D665" s="8"/>
      <c r="E665" s="8"/>
      <c r="F665" s="8"/>
      <c r="G665" s="8"/>
    </row>
    <row r="666" spans="1:7" ht="12.75">
      <c r="A666" s="452"/>
      <c r="B666" s="8"/>
      <c r="C666" s="8"/>
      <c r="D666" s="8"/>
      <c r="E666" s="8"/>
      <c r="F666" s="8"/>
      <c r="G666" s="8"/>
    </row>
    <row r="667" spans="1:7" ht="12.75">
      <c r="A667" s="452"/>
      <c r="B667" s="8"/>
      <c r="C667" s="8"/>
      <c r="D667" s="8"/>
      <c r="E667" s="8"/>
      <c r="F667" s="8"/>
      <c r="G667" s="8"/>
    </row>
    <row r="668" spans="1:7" ht="12.75">
      <c r="A668" s="452"/>
      <c r="B668" s="8"/>
      <c r="C668" s="8"/>
      <c r="D668" s="8"/>
      <c r="E668" s="8"/>
      <c r="F668" s="8"/>
      <c r="G668" s="8"/>
    </row>
    <row r="669" spans="1:7" ht="12.75">
      <c r="A669" s="452"/>
      <c r="B669" s="8"/>
      <c r="C669" s="8"/>
      <c r="D669" s="8"/>
      <c r="E669" s="8"/>
      <c r="F669" s="8"/>
      <c r="G669" s="8"/>
    </row>
    <row r="670" spans="1:7" ht="12.75">
      <c r="A670" s="452"/>
      <c r="B670" s="8"/>
      <c r="C670" s="8"/>
      <c r="D670" s="8"/>
      <c r="E670" s="8"/>
      <c r="F670" s="8"/>
      <c r="G670" s="8"/>
    </row>
    <row r="671" spans="1:7" ht="12.75">
      <c r="A671" s="452"/>
      <c r="B671" s="8"/>
      <c r="C671" s="8"/>
      <c r="D671" s="8"/>
      <c r="E671" s="8"/>
      <c r="F671" s="8"/>
      <c r="G671" s="8"/>
    </row>
    <row r="672" spans="1:7" ht="12.75">
      <c r="A672" s="452"/>
      <c r="B672" s="8"/>
      <c r="C672" s="8"/>
      <c r="D672" s="8"/>
      <c r="E672" s="8"/>
      <c r="F672" s="8"/>
      <c r="G672" s="8"/>
    </row>
    <row r="673" spans="1:7" ht="12.75">
      <c r="A673" s="452"/>
      <c r="B673" s="8"/>
      <c r="C673" s="8"/>
      <c r="D673" s="8"/>
      <c r="E673" s="8"/>
      <c r="F673" s="8"/>
      <c r="G673" s="8"/>
    </row>
    <row r="674" spans="1:7" ht="12.75">
      <c r="A674" s="452"/>
      <c r="B674" s="8"/>
      <c r="C674" s="8"/>
      <c r="D674" s="8"/>
      <c r="E674" s="8"/>
      <c r="F674" s="8"/>
      <c r="G674" s="8"/>
    </row>
    <row r="675" spans="1:7" ht="12.75">
      <c r="A675" s="452"/>
      <c r="B675" s="8"/>
      <c r="C675" s="8"/>
      <c r="D675" s="8"/>
      <c r="E675" s="8"/>
      <c r="F675" s="8"/>
      <c r="G675" s="8"/>
    </row>
    <row r="676" spans="1:7" ht="12.75">
      <c r="A676" s="452"/>
      <c r="B676" s="8"/>
      <c r="C676" s="8"/>
      <c r="D676" s="8"/>
      <c r="E676" s="8"/>
      <c r="F676" s="8"/>
      <c r="G676" s="8"/>
    </row>
    <row r="677" spans="1:7" ht="12.75">
      <c r="A677" s="452"/>
      <c r="B677" s="8"/>
      <c r="C677" s="8"/>
      <c r="D677" s="8"/>
      <c r="E677" s="8"/>
      <c r="F677" s="8"/>
      <c r="G677" s="8"/>
    </row>
    <row r="678" spans="1:7" ht="12.75">
      <c r="A678" s="452"/>
      <c r="B678" s="8"/>
      <c r="C678" s="8"/>
      <c r="D678" s="8"/>
      <c r="E678" s="8"/>
      <c r="F678" s="8"/>
      <c r="G678" s="8"/>
    </row>
    <row r="679" spans="1:7" ht="12.75">
      <c r="A679" s="452"/>
      <c r="B679" s="8"/>
      <c r="C679" s="8"/>
      <c r="D679" s="8"/>
      <c r="E679" s="8"/>
      <c r="F679" s="8"/>
      <c r="G679" s="8"/>
    </row>
    <row r="680" spans="1:7" ht="12.75">
      <c r="A680" s="452"/>
      <c r="B680" s="8"/>
      <c r="C680" s="8"/>
      <c r="D680" s="8"/>
      <c r="E680" s="8"/>
      <c r="F680" s="8"/>
      <c r="G680" s="8"/>
    </row>
    <row r="681" spans="1:7" ht="12.75">
      <c r="A681" s="452"/>
      <c r="B681" s="8"/>
      <c r="C681" s="8"/>
      <c r="D681" s="8"/>
      <c r="E681" s="8"/>
      <c r="F681" s="8"/>
      <c r="G681" s="8"/>
    </row>
    <row r="682" spans="1:7" ht="12.75">
      <c r="A682" s="452"/>
      <c r="B682" s="8"/>
      <c r="C682" s="8"/>
      <c r="D682" s="8"/>
      <c r="E682" s="8"/>
      <c r="F682" s="8"/>
      <c r="G682" s="8"/>
    </row>
    <row r="683" spans="1:7" ht="12.75">
      <c r="A683" s="452"/>
      <c r="B683" s="8"/>
      <c r="C683" s="8"/>
      <c r="D683" s="8"/>
      <c r="E683" s="8"/>
      <c r="F683" s="8"/>
      <c r="G683" s="8"/>
    </row>
    <row r="684" spans="1:7" ht="12.75">
      <c r="A684" s="452"/>
      <c r="B684" s="8"/>
      <c r="C684" s="8"/>
      <c r="D684" s="8"/>
      <c r="E684" s="8"/>
      <c r="F684" s="8"/>
      <c r="G684" s="8"/>
    </row>
    <row r="685" spans="1:7" ht="12.75">
      <c r="A685" s="452"/>
      <c r="B685" s="8"/>
      <c r="C685" s="8"/>
      <c r="D685" s="8"/>
      <c r="E685" s="8"/>
      <c r="F685" s="8"/>
      <c r="G685" s="8"/>
    </row>
    <row r="686" spans="1:7" ht="12.75">
      <c r="A686" s="452"/>
      <c r="B686" s="8"/>
      <c r="C686" s="8"/>
      <c r="D686" s="8"/>
      <c r="E686" s="8"/>
      <c r="F686" s="8"/>
      <c r="G686" s="8"/>
    </row>
    <row r="687" spans="1:7" ht="12.75">
      <c r="A687" s="452"/>
      <c r="B687" s="8"/>
      <c r="C687" s="8"/>
      <c r="D687" s="8"/>
      <c r="E687" s="8"/>
      <c r="F687" s="8"/>
      <c r="G687" s="8"/>
    </row>
    <row r="688" spans="1:7" ht="12.75">
      <c r="A688" s="452"/>
      <c r="B688" s="8"/>
      <c r="C688" s="8"/>
      <c r="D688" s="8"/>
      <c r="E688" s="8"/>
      <c r="F688" s="8"/>
      <c r="G688" s="8"/>
    </row>
    <row r="689" spans="1:7" ht="12.75">
      <c r="A689" s="452"/>
      <c r="B689" s="8"/>
      <c r="C689" s="8"/>
      <c r="D689" s="8"/>
      <c r="E689" s="8"/>
      <c r="F689" s="8"/>
      <c r="G689" s="8"/>
    </row>
    <row r="690" spans="1:7" ht="12.75">
      <c r="A690" s="452"/>
      <c r="B690" s="8"/>
      <c r="C690" s="8"/>
      <c r="D690" s="8"/>
      <c r="E690" s="8"/>
      <c r="F690" s="8"/>
      <c r="G690" s="8"/>
    </row>
    <row r="691" spans="1:7" ht="12.75">
      <c r="A691" s="452"/>
      <c r="B691" s="8"/>
      <c r="C691" s="8"/>
      <c r="D691" s="8"/>
      <c r="E691" s="8"/>
      <c r="F691" s="8"/>
      <c r="G691" s="8"/>
    </row>
    <row r="692" spans="1:7" ht="12.75">
      <c r="A692" s="452"/>
      <c r="B692" s="8"/>
      <c r="C692" s="8"/>
      <c r="D692" s="8"/>
      <c r="E692" s="8"/>
      <c r="F692" s="8"/>
      <c r="G692" s="8"/>
    </row>
    <row r="693" spans="1:7" ht="12.75">
      <c r="A693" s="452"/>
      <c r="B693" s="8"/>
      <c r="C693" s="8"/>
      <c r="D693" s="8"/>
      <c r="E693" s="8"/>
      <c r="F693" s="8"/>
      <c r="G693" s="8"/>
    </row>
    <row r="694" spans="1:7" ht="12.75">
      <c r="A694" s="452"/>
      <c r="B694" s="8"/>
      <c r="C694" s="8"/>
      <c r="D694" s="8"/>
      <c r="E694" s="8"/>
      <c r="F694" s="8"/>
      <c r="G694" s="8"/>
    </row>
    <row r="695" spans="1:7" ht="12.75">
      <c r="A695" s="452"/>
      <c r="B695" s="8"/>
      <c r="C695" s="8"/>
      <c r="D695" s="8"/>
      <c r="E695" s="8"/>
      <c r="F695" s="8"/>
      <c r="G695" s="8"/>
    </row>
    <row r="696" spans="1:7" ht="12.75">
      <c r="A696" s="452"/>
      <c r="B696" s="8"/>
      <c r="C696" s="8"/>
      <c r="D696" s="8"/>
      <c r="E696" s="8"/>
      <c r="F696" s="8"/>
      <c r="G696" s="8"/>
    </row>
    <row r="697" spans="1:7" ht="12.75">
      <c r="A697" s="452"/>
      <c r="B697" s="8"/>
      <c r="C697" s="8"/>
      <c r="D697" s="8"/>
      <c r="E697" s="8"/>
      <c r="F697" s="8"/>
      <c r="G697" s="8"/>
    </row>
    <row r="698" ht="12.75">
      <c r="A698" s="452"/>
    </row>
    <row r="699" ht="12.75">
      <c r="A699" s="452"/>
    </row>
    <row r="700" ht="12.75">
      <c r="A700" s="452"/>
    </row>
    <row r="701" ht="12.75">
      <c r="A701" s="452"/>
    </row>
    <row r="702" ht="12.75">
      <c r="A702" s="452"/>
    </row>
    <row r="703" ht="12.75">
      <c r="A703" s="452"/>
    </row>
    <row r="704" ht="12.75">
      <c r="A704" s="452"/>
    </row>
    <row r="705" ht="12.75">
      <c r="A705" s="452"/>
    </row>
    <row r="706" ht="12.75">
      <c r="A706" s="452"/>
    </row>
    <row r="707" ht="12.75">
      <c r="A707" s="452"/>
    </row>
    <row r="708" ht="12.75">
      <c r="A708" s="452"/>
    </row>
    <row r="709" ht="12.75">
      <c r="A709" s="452"/>
    </row>
  </sheetData>
  <sheetProtection/>
  <mergeCells count="3">
    <mergeCell ref="F3:H3"/>
    <mergeCell ref="A2:H2"/>
    <mergeCell ref="A1:H1"/>
  </mergeCells>
  <printOptions/>
  <pageMargins left="0.5118110236220472" right="0.2362204724409449" top="0.4330708661417323" bottom="0.5511811023622047" header="0.35433070866141736" footer="0.4724409448818898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43"/>
  <sheetViews>
    <sheetView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" width="75.00390625" style="0" customWidth="1"/>
    <col min="2" max="2" width="13.25390625" style="0" customWidth="1"/>
    <col min="3" max="3" width="11.875" style="0" customWidth="1"/>
    <col min="4" max="4" width="12.75390625" style="0" customWidth="1"/>
  </cols>
  <sheetData>
    <row r="1" spans="1:4" ht="19.5" customHeight="1">
      <c r="A1" s="774" t="s">
        <v>695</v>
      </c>
      <c r="B1" s="774"/>
      <c r="C1" s="774"/>
      <c r="D1" s="705"/>
    </row>
    <row r="2" spans="1:4" ht="18.75" customHeight="1">
      <c r="A2" s="774" t="s">
        <v>82</v>
      </c>
      <c r="B2" s="774"/>
      <c r="C2" s="774"/>
      <c r="D2" s="705"/>
    </row>
    <row r="3" spans="1:4" ht="24" customHeight="1">
      <c r="A3" s="445"/>
      <c r="B3" s="445"/>
      <c r="C3" s="445"/>
      <c r="D3" s="556" t="s">
        <v>494</v>
      </c>
    </row>
    <row r="4" spans="1:4" ht="51" customHeight="1">
      <c r="A4" s="479" t="s">
        <v>985</v>
      </c>
      <c r="B4" s="479" t="s">
        <v>379</v>
      </c>
      <c r="C4" s="479" t="s">
        <v>512</v>
      </c>
      <c r="D4" s="557" t="s">
        <v>380</v>
      </c>
    </row>
    <row r="5" spans="1:4" ht="11.25" customHeight="1">
      <c r="A5" s="473">
        <v>1</v>
      </c>
      <c r="B5" s="474" t="s">
        <v>799</v>
      </c>
      <c r="C5" s="474"/>
      <c r="D5" s="558" t="s">
        <v>800</v>
      </c>
    </row>
    <row r="6" spans="1:4" s="2" customFormat="1" ht="19.5" customHeight="1">
      <c r="A6" s="559" t="s">
        <v>502</v>
      </c>
      <c r="B6" s="560" t="s">
        <v>7</v>
      </c>
      <c r="C6" s="620">
        <f>C7+C8+C9+C10+C11+C12</f>
        <v>22144.800000000003</v>
      </c>
      <c r="D6" s="620">
        <f>D7+D8+D9+D10+D11+D12</f>
        <v>22142.3</v>
      </c>
    </row>
    <row r="7" spans="1:4" s="2" customFormat="1" ht="35.25" customHeight="1">
      <c r="A7" s="561" t="s">
        <v>388</v>
      </c>
      <c r="B7" s="562" t="s">
        <v>171</v>
      </c>
      <c r="C7" s="621">
        <f>'[2]Вед(13-1)'!G13</f>
        <v>929.8</v>
      </c>
      <c r="D7" s="621">
        <v>929.7</v>
      </c>
    </row>
    <row r="8" spans="1:4" s="2" customFormat="1" ht="36" customHeight="1">
      <c r="A8" s="563" t="s">
        <v>790</v>
      </c>
      <c r="B8" s="562" t="s">
        <v>256</v>
      </c>
      <c r="C8" s="622">
        <f>'[2]Вед(13-1)'!G17</f>
        <v>795.8000000000001</v>
      </c>
      <c r="D8" s="622">
        <v>795.6</v>
      </c>
    </row>
    <row r="9" spans="1:4" s="2" customFormat="1" ht="48.75" customHeight="1">
      <c r="A9" s="564" t="s">
        <v>756</v>
      </c>
      <c r="B9" s="562" t="s">
        <v>74</v>
      </c>
      <c r="C9" s="622">
        <f>'[2]Вед(13-1)'!G23</f>
        <v>7023.1</v>
      </c>
      <c r="D9" s="622">
        <v>7022.8</v>
      </c>
    </row>
    <row r="10" spans="1:4" s="2" customFormat="1" ht="35.25" customHeight="1">
      <c r="A10" s="563" t="s">
        <v>141</v>
      </c>
      <c r="B10" s="562" t="s">
        <v>125</v>
      </c>
      <c r="C10" s="622">
        <f>'[2]Вед(13-1)'!G284</f>
        <v>1831.1</v>
      </c>
      <c r="D10" s="622">
        <v>1830.9</v>
      </c>
    </row>
    <row r="11" spans="1:4" s="2" customFormat="1" ht="21.75" customHeight="1">
      <c r="A11" s="563" t="s">
        <v>649</v>
      </c>
      <c r="B11" s="562" t="s">
        <v>399</v>
      </c>
      <c r="C11" s="622">
        <f>'[2]Вед(13-1)'!G242</f>
        <v>100</v>
      </c>
      <c r="D11" s="622">
        <v>100</v>
      </c>
    </row>
    <row r="12" spans="1:5" s="2" customFormat="1" ht="18.75" customHeight="1">
      <c r="A12" s="563" t="s">
        <v>326</v>
      </c>
      <c r="B12" s="562" t="s">
        <v>218</v>
      </c>
      <c r="C12" s="622">
        <f>'[2]Вед(13-1)'!G34+'[2]Вед(13-1)'!G247</f>
        <v>11465</v>
      </c>
      <c r="D12" s="622">
        <v>11463.3</v>
      </c>
      <c r="E12" s="487"/>
    </row>
    <row r="13" spans="1:4" s="2" customFormat="1" ht="32.25" customHeight="1">
      <c r="A13" s="559" t="s">
        <v>501</v>
      </c>
      <c r="B13" s="560" t="s">
        <v>9</v>
      </c>
      <c r="C13" s="623">
        <f>C14</f>
        <v>847.6999999999999</v>
      </c>
      <c r="D13" s="623">
        <f>D14</f>
        <v>847.4</v>
      </c>
    </row>
    <row r="14" spans="1:4" s="2" customFormat="1" ht="33.75" customHeight="1">
      <c r="A14" s="247" t="s">
        <v>781</v>
      </c>
      <c r="B14" s="562" t="s">
        <v>257</v>
      </c>
      <c r="C14" s="622">
        <f>'[2]Вед(13-1)'!G61</f>
        <v>847.6999999999999</v>
      </c>
      <c r="D14" s="622">
        <v>847.4</v>
      </c>
    </row>
    <row r="15" spans="1:4" s="30" customFormat="1" ht="19.5" customHeight="1">
      <c r="A15" s="559" t="s">
        <v>500</v>
      </c>
      <c r="B15" s="560" t="s">
        <v>10</v>
      </c>
      <c r="C15" s="623">
        <f>C16+C17+C18</f>
        <v>72957.4</v>
      </c>
      <c r="D15" s="623">
        <f>D16+D17+D18</f>
        <v>61811.2</v>
      </c>
    </row>
    <row r="16" spans="1:4" ht="18.75" customHeight="1">
      <c r="A16" s="561" t="s">
        <v>329</v>
      </c>
      <c r="B16" s="565" t="s">
        <v>318</v>
      </c>
      <c r="C16" s="622">
        <f>'[2]Вед(13-1)'!G73</f>
        <v>541.3</v>
      </c>
      <c r="D16" s="622">
        <v>541.2</v>
      </c>
    </row>
    <row r="17" spans="1:4" ht="19.5" customHeight="1">
      <c r="A17" s="561" t="s">
        <v>322</v>
      </c>
      <c r="B17" s="565" t="s">
        <v>878</v>
      </c>
      <c r="C17" s="622">
        <f>'[2]Вед(13-1)'!G76</f>
        <v>69617.4</v>
      </c>
      <c r="D17" s="622">
        <v>58561</v>
      </c>
    </row>
    <row r="18" spans="1:5" ht="19.5" customHeight="1">
      <c r="A18" s="561" t="s">
        <v>956</v>
      </c>
      <c r="B18" s="565" t="s">
        <v>249</v>
      </c>
      <c r="C18" s="622">
        <f>'[2]Вед(13-1)'!G96+'[2]Вед(13-1)'!G267</f>
        <v>2798.7</v>
      </c>
      <c r="D18" s="622">
        <v>2709</v>
      </c>
      <c r="E18" s="488"/>
    </row>
    <row r="19" spans="1:5" ht="19.5" customHeight="1">
      <c r="A19" s="559" t="s">
        <v>184</v>
      </c>
      <c r="B19" s="577" t="s">
        <v>363</v>
      </c>
      <c r="C19" s="623">
        <f>C20</f>
        <v>99</v>
      </c>
      <c r="D19" s="623">
        <f>D20</f>
        <v>99</v>
      </c>
      <c r="E19" s="488"/>
    </row>
    <row r="20" spans="1:5" ht="19.5" customHeight="1">
      <c r="A20" s="561" t="s">
        <v>476</v>
      </c>
      <c r="B20" s="565" t="s">
        <v>183</v>
      </c>
      <c r="C20" s="622">
        <f>'[2]Вед(13-1)'!G171</f>
        <v>99</v>
      </c>
      <c r="D20" s="622">
        <v>99</v>
      </c>
      <c r="E20" s="488"/>
    </row>
    <row r="21" spans="1:4" s="31" customFormat="1" ht="18.75" customHeight="1">
      <c r="A21" s="559" t="s">
        <v>407</v>
      </c>
      <c r="B21" s="560" t="s">
        <v>15</v>
      </c>
      <c r="C21" s="620">
        <f>C22+C23+C24</f>
        <v>44185.1</v>
      </c>
      <c r="D21" s="620">
        <f>D22+D23+D24</f>
        <v>44184.1</v>
      </c>
    </row>
    <row r="22" spans="1:4" s="2" customFormat="1" ht="17.25" customHeight="1">
      <c r="A22" s="561" t="s">
        <v>331</v>
      </c>
      <c r="B22" s="562" t="s">
        <v>345</v>
      </c>
      <c r="C22" s="621">
        <f>'[2]Вед(13-1)'!G124</f>
        <v>25007.9</v>
      </c>
      <c r="D22" s="621">
        <v>25007.7</v>
      </c>
    </row>
    <row r="23" spans="1:4" s="2" customFormat="1" ht="18" customHeight="1">
      <c r="A23" s="561" t="s">
        <v>164</v>
      </c>
      <c r="B23" s="562" t="s">
        <v>319</v>
      </c>
      <c r="C23" s="621">
        <f>'[2]Вед(13-1)'!G151+'[2]Вед(13-1)'!G275</f>
        <v>9551.099999999999</v>
      </c>
      <c r="D23" s="621">
        <v>9551</v>
      </c>
    </row>
    <row r="24" spans="1:4" s="2" customFormat="1" ht="18" customHeight="1">
      <c r="A24" s="561" t="s">
        <v>294</v>
      </c>
      <c r="B24" s="562" t="s">
        <v>142</v>
      </c>
      <c r="C24" s="622">
        <f>'[2]Вед(13-1)'!G162</f>
        <v>9626.099999999999</v>
      </c>
      <c r="D24" s="622">
        <v>9625.4</v>
      </c>
    </row>
    <row r="25" spans="1:4" s="2" customFormat="1" ht="18" customHeight="1">
      <c r="A25" s="559" t="s">
        <v>406</v>
      </c>
      <c r="B25" s="560" t="s">
        <v>16</v>
      </c>
      <c r="C25" s="623">
        <f>C26</f>
        <v>204.7</v>
      </c>
      <c r="D25" s="623">
        <f>D26</f>
        <v>204.6</v>
      </c>
    </row>
    <row r="26" spans="1:4" s="2" customFormat="1" ht="19.5" customHeight="1">
      <c r="A26" s="561" t="s">
        <v>367</v>
      </c>
      <c r="B26" s="562" t="s">
        <v>366</v>
      </c>
      <c r="C26" s="622">
        <f>'[2]Вед(13-1)'!G176</f>
        <v>204.7</v>
      </c>
      <c r="D26" s="622">
        <v>204.6</v>
      </c>
    </row>
    <row r="27" spans="1:4" s="31" customFormat="1" ht="18.75" customHeight="1">
      <c r="A27" s="559" t="s">
        <v>405</v>
      </c>
      <c r="B27" s="560" t="s">
        <v>14</v>
      </c>
      <c r="C27" s="620">
        <f>C28+C29</f>
        <v>11289.2</v>
      </c>
      <c r="D27" s="620">
        <f>D28+D29</f>
        <v>11288.5</v>
      </c>
    </row>
    <row r="28" spans="1:4" s="2" customFormat="1" ht="19.5" customHeight="1">
      <c r="A28" s="561" t="s">
        <v>333</v>
      </c>
      <c r="B28" s="562" t="s">
        <v>260</v>
      </c>
      <c r="C28" s="621">
        <f>'[2]Вед(13-1)'!G181</f>
        <v>10075.400000000001</v>
      </c>
      <c r="D28" s="621">
        <v>10074.8</v>
      </c>
    </row>
    <row r="29" spans="1:4" s="2" customFormat="1" ht="18.75" customHeight="1">
      <c r="A29" s="561" t="s">
        <v>369</v>
      </c>
      <c r="B29" s="562" t="s">
        <v>127</v>
      </c>
      <c r="C29" s="621">
        <f>'[2]Вед(13-1)'!G190</f>
        <v>1213.8</v>
      </c>
      <c r="D29" s="621">
        <v>1213.7</v>
      </c>
    </row>
    <row r="30" spans="1:4" ht="19.5" customHeight="1">
      <c r="A30" s="559" t="s">
        <v>19</v>
      </c>
      <c r="B30" s="560" t="s">
        <v>17</v>
      </c>
      <c r="C30" s="623">
        <f>C32+C31</f>
        <v>6770.9</v>
      </c>
      <c r="D30" s="623">
        <f>D32+D31</f>
        <v>6244.2</v>
      </c>
    </row>
    <row r="31" spans="1:4" ht="17.25" customHeight="1">
      <c r="A31" s="561" t="s">
        <v>1006</v>
      </c>
      <c r="B31" s="565" t="s">
        <v>277</v>
      </c>
      <c r="C31" s="622">
        <f>'[2]Вед(13-1)'!G195</f>
        <v>342.3</v>
      </c>
      <c r="D31" s="622">
        <v>342.3</v>
      </c>
    </row>
    <row r="32" spans="1:4" ht="18" customHeight="1">
      <c r="A32" s="561" t="s">
        <v>555</v>
      </c>
      <c r="B32" s="565" t="s">
        <v>893</v>
      </c>
      <c r="C32" s="621">
        <f>'[2]Вед(13-1)'!G199</f>
        <v>6428.599999999999</v>
      </c>
      <c r="D32" s="621">
        <v>5901.9</v>
      </c>
    </row>
    <row r="33" spans="1:4" ht="18.75" customHeight="1">
      <c r="A33" s="559" t="s">
        <v>18</v>
      </c>
      <c r="B33" s="560" t="s">
        <v>11</v>
      </c>
      <c r="C33" s="623">
        <f>C34</f>
        <v>1440.9</v>
      </c>
      <c r="D33" s="623">
        <f>D34</f>
        <v>1440.7</v>
      </c>
    </row>
    <row r="34" spans="1:4" ht="18.75" customHeight="1">
      <c r="A34" s="561" t="s">
        <v>503</v>
      </c>
      <c r="B34" s="562" t="s">
        <v>221</v>
      </c>
      <c r="C34" s="621">
        <f>'[2]Вед(13-1)'!G228</f>
        <v>1440.9</v>
      </c>
      <c r="D34" s="621">
        <v>1440.7</v>
      </c>
    </row>
    <row r="35" spans="1:4" ht="18.75" customHeight="1">
      <c r="A35" s="559" t="s">
        <v>281</v>
      </c>
      <c r="B35" s="560" t="s">
        <v>264</v>
      </c>
      <c r="C35" s="623">
        <f>C36</f>
        <v>798.7</v>
      </c>
      <c r="D35" s="623">
        <f>D36</f>
        <v>798.6</v>
      </c>
    </row>
    <row r="36" spans="1:4" ht="19.5" customHeight="1">
      <c r="A36" s="561" t="s">
        <v>481</v>
      </c>
      <c r="B36" s="562" t="s">
        <v>220</v>
      </c>
      <c r="C36" s="621">
        <f>'[2]Вед(13-1)'!G236</f>
        <v>798.7</v>
      </c>
      <c r="D36" s="621">
        <v>798.6</v>
      </c>
    </row>
    <row r="37" spans="1:4" ht="34.5" customHeight="1">
      <c r="A37" s="559" t="s">
        <v>487</v>
      </c>
      <c r="B37" s="560" t="s">
        <v>12</v>
      </c>
      <c r="C37" s="620">
        <f>C38</f>
        <v>724</v>
      </c>
      <c r="D37" s="620">
        <f>D38</f>
        <v>724</v>
      </c>
    </row>
    <row r="38" spans="1:4" ht="21" customHeight="1">
      <c r="A38" s="564" t="s">
        <v>702</v>
      </c>
      <c r="B38" s="565" t="s">
        <v>217</v>
      </c>
      <c r="C38" s="622">
        <f>'[2]Вед(13-1)'!G295</f>
        <v>724</v>
      </c>
      <c r="D38" s="622">
        <v>724</v>
      </c>
    </row>
    <row r="39" spans="1:4" s="32" customFormat="1" ht="23.25" customHeight="1">
      <c r="A39" s="566" t="s">
        <v>166</v>
      </c>
      <c r="B39" s="567"/>
      <c r="C39" s="596">
        <f>C6+C13+C15+C21+C25+C27+C30+C33+C35+C37+C19</f>
        <v>161462.40000000002</v>
      </c>
      <c r="D39" s="596">
        <f>D6+D13+D15+D21+D25+D27+D30+D33+D35+D37+D19</f>
        <v>149784.60000000003</v>
      </c>
    </row>
    <row r="40" spans="1:3" ht="12.75">
      <c r="A40" s="8"/>
      <c r="B40" s="8"/>
      <c r="C40" s="8"/>
    </row>
    <row r="41" spans="1:4" ht="15">
      <c r="A41" s="8"/>
      <c r="B41" s="8"/>
      <c r="C41" s="8"/>
      <c r="D41" s="32"/>
    </row>
    <row r="42" spans="1:3" ht="12.75">
      <c r="A42" s="8"/>
      <c r="B42" s="8"/>
      <c r="C42" s="8"/>
    </row>
    <row r="43" spans="1:3" ht="12.75">
      <c r="A43" s="8"/>
      <c r="B43" s="8"/>
      <c r="C43" s="8"/>
    </row>
    <row r="44" spans="1:3" ht="12.75">
      <c r="A44" s="8"/>
      <c r="B44" s="8"/>
      <c r="C44" s="8"/>
    </row>
    <row r="45" spans="1:3" ht="12.75">
      <c r="A45" s="8"/>
      <c r="B45" s="8"/>
      <c r="C45" s="8"/>
    </row>
    <row r="46" spans="1:3" ht="12.75">
      <c r="A46" s="8"/>
      <c r="B46" s="8"/>
      <c r="C46" s="8"/>
    </row>
    <row r="47" spans="1:3" ht="12.75">
      <c r="A47" s="8"/>
      <c r="B47" s="8"/>
      <c r="C47" s="8"/>
    </row>
    <row r="48" spans="1:3" ht="12.75">
      <c r="A48" s="8"/>
      <c r="B48" s="8"/>
      <c r="C48" s="8"/>
    </row>
    <row r="49" spans="1:3" ht="12.75">
      <c r="A49" s="8"/>
      <c r="B49" s="8"/>
      <c r="C49" s="8"/>
    </row>
    <row r="50" spans="1:3" ht="12.75">
      <c r="A50" s="8"/>
      <c r="B50" s="8"/>
      <c r="C50" s="8"/>
    </row>
    <row r="51" spans="1:3" ht="12.75">
      <c r="A51" s="8"/>
      <c r="B51" s="8"/>
      <c r="C51" s="8"/>
    </row>
    <row r="52" spans="1:3" ht="12.75">
      <c r="A52" s="8"/>
      <c r="B52" s="8"/>
      <c r="C52" s="8"/>
    </row>
    <row r="53" spans="1:3" ht="12.75">
      <c r="A53" s="8"/>
      <c r="B53" s="8"/>
      <c r="C53" s="8"/>
    </row>
    <row r="54" spans="1:3" ht="12.75">
      <c r="A54" s="8"/>
      <c r="B54" s="8"/>
      <c r="C54" s="8"/>
    </row>
    <row r="55" spans="1:3" ht="12.75">
      <c r="A55" s="8"/>
      <c r="B55" s="8"/>
      <c r="C55" s="8"/>
    </row>
    <row r="56" spans="1:3" ht="12.75">
      <c r="A56" s="8"/>
      <c r="B56" s="8"/>
      <c r="C56" s="8"/>
    </row>
    <row r="57" spans="1:3" ht="12.75">
      <c r="A57" s="8"/>
      <c r="B57" s="8"/>
      <c r="C57" s="8"/>
    </row>
    <row r="58" spans="1:3" ht="12.75">
      <c r="A58" s="8"/>
      <c r="B58" s="8"/>
      <c r="C58" s="8"/>
    </row>
    <row r="59" spans="1:3" ht="12.75">
      <c r="A59" s="8"/>
      <c r="B59" s="8"/>
      <c r="C59" s="8"/>
    </row>
    <row r="60" spans="1:3" ht="12.75">
      <c r="A60" s="8"/>
      <c r="B60" s="8"/>
      <c r="C60" s="8"/>
    </row>
    <row r="61" spans="1:3" ht="12.75">
      <c r="A61" s="8"/>
      <c r="B61" s="8"/>
      <c r="C61" s="8"/>
    </row>
    <row r="62" spans="1:3" ht="12.75">
      <c r="A62" s="8"/>
      <c r="B62" s="8"/>
      <c r="C62" s="8"/>
    </row>
    <row r="63" spans="1:3" ht="12.75">
      <c r="A63" s="8"/>
      <c r="B63" s="8"/>
      <c r="C63" s="8"/>
    </row>
    <row r="64" spans="1:3" ht="12.75">
      <c r="A64" s="8"/>
      <c r="B64" s="8"/>
      <c r="C64" s="8"/>
    </row>
    <row r="65" spans="1:3" ht="12.75">
      <c r="A65" s="8"/>
      <c r="B65" s="8"/>
      <c r="C65" s="8"/>
    </row>
    <row r="66" spans="1:3" ht="12.75">
      <c r="A66" s="8"/>
      <c r="B66" s="8"/>
      <c r="C66" s="8"/>
    </row>
    <row r="67" spans="1:3" ht="12.75">
      <c r="A67" s="8"/>
      <c r="B67" s="8"/>
      <c r="C67" s="8"/>
    </row>
    <row r="68" spans="1:3" ht="12.75">
      <c r="A68" s="8"/>
      <c r="B68" s="8"/>
      <c r="C68" s="8"/>
    </row>
    <row r="69" spans="1:3" ht="12.75">
      <c r="A69" s="8"/>
      <c r="B69" s="8"/>
      <c r="C69" s="8"/>
    </row>
    <row r="70" spans="1:3" ht="12.75">
      <c r="A70" s="8"/>
      <c r="B70" s="8"/>
      <c r="C70" s="8"/>
    </row>
    <row r="71" spans="1:3" ht="12.75">
      <c r="A71" s="8"/>
      <c r="B71" s="8"/>
      <c r="C71" s="8"/>
    </row>
    <row r="72" spans="1:3" ht="12.75">
      <c r="A72" s="8"/>
      <c r="B72" s="8"/>
      <c r="C72" s="8"/>
    </row>
    <row r="73" spans="1:3" ht="12.75">
      <c r="A73" s="8"/>
      <c r="B73" s="8"/>
      <c r="C73" s="8"/>
    </row>
    <row r="74" spans="1:3" ht="12.75">
      <c r="A74" s="8"/>
      <c r="B74" s="8"/>
      <c r="C74" s="8"/>
    </row>
    <row r="75" spans="1:3" ht="12.75">
      <c r="A75" s="8"/>
      <c r="B75" s="8"/>
      <c r="C75" s="8"/>
    </row>
    <row r="76" spans="1:3" ht="12.75">
      <c r="A76" s="8"/>
      <c r="B76" s="8"/>
      <c r="C76" s="8"/>
    </row>
    <row r="77" spans="1:3" ht="12.75">
      <c r="A77" s="8"/>
      <c r="B77" s="8"/>
      <c r="C77" s="8"/>
    </row>
    <row r="78" spans="1:3" ht="12.75">
      <c r="A78" s="8"/>
      <c r="B78" s="8"/>
      <c r="C78" s="8"/>
    </row>
    <row r="79" spans="1:3" ht="12.75">
      <c r="A79" s="8"/>
      <c r="B79" s="8"/>
      <c r="C79" s="8"/>
    </row>
    <row r="80" spans="1:3" ht="12.75">
      <c r="A80" s="8"/>
      <c r="B80" s="8"/>
      <c r="C80" s="8"/>
    </row>
    <row r="81" spans="1:3" ht="12.75">
      <c r="A81" s="8"/>
      <c r="B81" s="8"/>
      <c r="C81" s="8"/>
    </row>
    <row r="82" spans="1:3" ht="12.75">
      <c r="A82" s="8"/>
      <c r="B82" s="8"/>
      <c r="C82" s="8"/>
    </row>
    <row r="83" spans="1:3" ht="12.75">
      <c r="A83" s="8"/>
      <c r="B83" s="8"/>
      <c r="C83" s="8"/>
    </row>
    <row r="84" spans="1:3" ht="12.75">
      <c r="A84" s="8"/>
      <c r="B84" s="8"/>
      <c r="C84" s="8"/>
    </row>
    <row r="85" spans="1:3" ht="12.75">
      <c r="A85" s="8"/>
      <c r="B85" s="8"/>
      <c r="C85" s="8"/>
    </row>
    <row r="86" spans="1:3" ht="12.75">
      <c r="A86" s="8"/>
      <c r="B86" s="8"/>
      <c r="C86" s="8"/>
    </row>
    <row r="87" spans="1:3" ht="12.75">
      <c r="A87" s="8"/>
      <c r="B87" s="8"/>
      <c r="C87" s="8"/>
    </row>
    <row r="88" spans="1:3" ht="12.75">
      <c r="A88" s="8"/>
      <c r="B88" s="8"/>
      <c r="C88" s="8"/>
    </row>
    <row r="89" spans="1:3" ht="12.75">
      <c r="A89" s="8"/>
      <c r="B89" s="8"/>
      <c r="C89" s="8"/>
    </row>
    <row r="90" spans="1:3" ht="12.75">
      <c r="A90" s="8"/>
      <c r="B90" s="8"/>
      <c r="C90" s="8"/>
    </row>
    <row r="91" spans="1:3" ht="12.75">
      <c r="A91" s="8"/>
      <c r="B91" s="8"/>
      <c r="C91" s="8"/>
    </row>
    <row r="92" spans="1:3" ht="12.75">
      <c r="A92" s="8"/>
      <c r="B92" s="8"/>
      <c r="C92" s="8"/>
    </row>
    <row r="93" spans="1:3" ht="12.75">
      <c r="A93" s="8"/>
      <c r="B93" s="8"/>
      <c r="C93" s="8"/>
    </row>
    <row r="94" spans="1:3" ht="12.75">
      <c r="A94" s="8"/>
      <c r="B94" s="8"/>
      <c r="C94" s="8"/>
    </row>
    <row r="95" spans="1:3" ht="12.75">
      <c r="A95" s="8"/>
      <c r="B95" s="8"/>
      <c r="C95" s="8"/>
    </row>
    <row r="96" spans="1:3" ht="12.75">
      <c r="A96" s="8"/>
      <c r="B96" s="8"/>
      <c r="C96" s="8"/>
    </row>
    <row r="97" spans="1:3" ht="12.75">
      <c r="A97" s="8"/>
      <c r="B97" s="8"/>
      <c r="C97" s="8"/>
    </row>
    <row r="98" spans="1:3" ht="12.75">
      <c r="A98" s="8"/>
      <c r="B98" s="8"/>
      <c r="C98" s="8"/>
    </row>
    <row r="99" spans="1:3" ht="12.75">
      <c r="A99" s="8"/>
      <c r="B99" s="8"/>
      <c r="C99" s="8"/>
    </row>
    <row r="100" spans="1:3" ht="12.75">
      <c r="A100" s="8"/>
      <c r="B100" s="8"/>
      <c r="C100" s="8"/>
    </row>
    <row r="101" spans="1:3" ht="12.75">
      <c r="A101" s="8"/>
      <c r="B101" s="8"/>
      <c r="C101" s="8"/>
    </row>
    <row r="102" spans="1:3" ht="12.75">
      <c r="A102" s="8"/>
      <c r="B102" s="8"/>
      <c r="C102" s="8"/>
    </row>
    <row r="103" spans="1:3" ht="12.75">
      <c r="A103" s="8"/>
      <c r="B103" s="8"/>
      <c r="C103" s="8"/>
    </row>
    <row r="104" spans="1:3" ht="12.75">
      <c r="A104" s="8"/>
      <c r="B104" s="8"/>
      <c r="C104" s="8"/>
    </row>
    <row r="105" spans="1:3" ht="12.75">
      <c r="A105" s="8"/>
      <c r="B105" s="8"/>
      <c r="C105" s="8"/>
    </row>
    <row r="106" spans="1:3" ht="12.75">
      <c r="A106" s="8"/>
      <c r="B106" s="8"/>
      <c r="C106" s="8"/>
    </row>
    <row r="107" spans="1:3" ht="12.75">
      <c r="A107" s="8"/>
      <c r="B107" s="8"/>
      <c r="C107" s="8"/>
    </row>
    <row r="108" spans="1:3" ht="12.75">
      <c r="A108" s="8"/>
      <c r="B108" s="8"/>
      <c r="C108" s="8"/>
    </row>
    <row r="109" spans="1:3" ht="12.75">
      <c r="A109" s="8"/>
      <c r="B109" s="8"/>
      <c r="C109" s="8"/>
    </row>
    <row r="110" spans="1:3" ht="12.75">
      <c r="A110" s="8"/>
      <c r="B110" s="8"/>
      <c r="C110" s="8"/>
    </row>
    <row r="111" spans="1:3" ht="12.75">
      <c r="A111" s="8"/>
      <c r="B111" s="8"/>
      <c r="C111" s="8"/>
    </row>
    <row r="112" spans="1:3" ht="12.75">
      <c r="A112" s="8"/>
      <c r="B112" s="8"/>
      <c r="C112" s="8"/>
    </row>
    <row r="113" spans="1:3" ht="12.75">
      <c r="A113" s="8"/>
      <c r="B113" s="8"/>
      <c r="C113" s="8"/>
    </row>
    <row r="114" spans="1:3" ht="12.75">
      <c r="A114" s="8"/>
      <c r="B114" s="8"/>
      <c r="C114" s="8"/>
    </row>
    <row r="115" spans="1:3" ht="12.75">
      <c r="A115" s="8"/>
      <c r="B115" s="8"/>
      <c r="C115" s="8"/>
    </row>
    <row r="116" spans="1:3" ht="12.75">
      <c r="A116" s="8"/>
      <c r="B116" s="8"/>
      <c r="C116" s="8"/>
    </row>
    <row r="117" spans="1:3" ht="12.75">
      <c r="A117" s="8"/>
      <c r="B117" s="8"/>
      <c r="C117" s="8"/>
    </row>
    <row r="118" spans="1:3" ht="12.75">
      <c r="A118" s="8"/>
      <c r="B118" s="8"/>
      <c r="C118" s="8"/>
    </row>
    <row r="119" spans="1:3" ht="12.75">
      <c r="A119" s="8"/>
      <c r="B119" s="8"/>
      <c r="C119" s="8"/>
    </row>
    <row r="120" spans="1:3" ht="12.75">
      <c r="A120" s="8"/>
      <c r="B120" s="8"/>
      <c r="C120" s="8"/>
    </row>
    <row r="121" spans="1:3" ht="12.75">
      <c r="A121" s="8"/>
      <c r="B121" s="8"/>
      <c r="C121" s="8"/>
    </row>
    <row r="122" spans="1:3" ht="12.75">
      <c r="A122" s="8"/>
      <c r="B122" s="8"/>
      <c r="C122" s="8"/>
    </row>
    <row r="123" spans="1:3" ht="12.75">
      <c r="A123" s="8"/>
      <c r="B123" s="8"/>
      <c r="C123" s="8"/>
    </row>
    <row r="124" spans="1:3" ht="12.75">
      <c r="A124" s="8"/>
      <c r="B124" s="8"/>
      <c r="C124" s="8"/>
    </row>
    <row r="125" spans="1:3" ht="12.75">
      <c r="A125" s="8"/>
      <c r="B125" s="8"/>
      <c r="C125" s="8"/>
    </row>
    <row r="126" spans="1:3" ht="12.75">
      <c r="A126" s="8"/>
      <c r="B126" s="8"/>
      <c r="C126" s="8"/>
    </row>
    <row r="127" spans="1:3" ht="12.75">
      <c r="A127" s="8"/>
      <c r="B127" s="8"/>
      <c r="C127" s="8"/>
    </row>
    <row r="128" spans="1:3" ht="12.75">
      <c r="A128" s="8"/>
      <c r="B128" s="8"/>
      <c r="C128" s="8"/>
    </row>
    <row r="129" spans="1:3" ht="12.75">
      <c r="A129" s="8"/>
      <c r="B129" s="8"/>
      <c r="C129" s="8"/>
    </row>
    <row r="130" spans="1:3" ht="12.75">
      <c r="A130" s="8"/>
      <c r="B130" s="8"/>
      <c r="C130" s="8"/>
    </row>
    <row r="131" spans="1:3" ht="12.75">
      <c r="A131" s="8"/>
      <c r="B131" s="8"/>
      <c r="C131" s="8"/>
    </row>
    <row r="132" spans="1:3" ht="12.75">
      <c r="A132" s="8"/>
      <c r="B132" s="8"/>
      <c r="C132" s="8"/>
    </row>
    <row r="133" spans="1:3" ht="12.75">
      <c r="A133" s="8"/>
      <c r="B133" s="8"/>
      <c r="C133" s="8"/>
    </row>
    <row r="134" spans="1:3" ht="12.75">
      <c r="A134" s="8"/>
      <c r="B134" s="8"/>
      <c r="C134" s="8"/>
    </row>
    <row r="135" spans="1:3" ht="12.75">
      <c r="A135" s="8"/>
      <c r="B135" s="8"/>
      <c r="C135" s="8"/>
    </row>
    <row r="136" spans="1:3" ht="12.75">
      <c r="A136" s="8"/>
      <c r="B136" s="8"/>
      <c r="C136" s="8"/>
    </row>
    <row r="137" spans="1:3" ht="12.75">
      <c r="A137" s="8"/>
      <c r="B137" s="8"/>
      <c r="C137" s="8"/>
    </row>
    <row r="138" spans="1:3" ht="12.75">
      <c r="A138" s="8"/>
      <c r="B138" s="8"/>
      <c r="C138" s="8"/>
    </row>
    <row r="139" spans="1:3" ht="12.75">
      <c r="A139" s="8"/>
      <c r="B139" s="8"/>
      <c r="C139" s="8"/>
    </row>
    <row r="140" spans="1:3" ht="12.75">
      <c r="A140" s="8"/>
      <c r="B140" s="8"/>
      <c r="C140" s="8"/>
    </row>
    <row r="141" spans="1:3" ht="12.75">
      <c r="A141" s="8"/>
      <c r="B141" s="8"/>
      <c r="C141" s="8"/>
    </row>
    <row r="142" spans="1:3" ht="12.75">
      <c r="A142" s="8"/>
      <c r="B142" s="8"/>
      <c r="C142" s="8"/>
    </row>
    <row r="143" spans="1:3" ht="12.75">
      <c r="A143" s="8"/>
      <c r="B143" s="8"/>
      <c r="C143" s="8"/>
    </row>
    <row r="144" spans="1:3" ht="12.75">
      <c r="A144" s="8"/>
      <c r="B144" s="8"/>
      <c r="C144" s="8"/>
    </row>
    <row r="145" spans="1:3" ht="12.75">
      <c r="A145" s="8"/>
      <c r="B145" s="8"/>
      <c r="C145" s="8"/>
    </row>
    <row r="146" spans="1:3" ht="12.75">
      <c r="A146" s="8"/>
      <c r="B146" s="8"/>
      <c r="C146" s="8"/>
    </row>
    <row r="147" spans="1:3" ht="12.75">
      <c r="A147" s="8"/>
      <c r="B147" s="8"/>
      <c r="C147" s="8"/>
    </row>
    <row r="148" spans="1:3" ht="12.75">
      <c r="A148" s="8"/>
      <c r="B148" s="8"/>
      <c r="C148" s="8"/>
    </row>
    <row r="149" spans="1:3" ht="12.75">
      <c r="A149" s="8"/>
      <c r="B149" s="8"/>
      <c r="C149" s="8"/>
    </row>
    <row r="150" spans="1:3" ht="12.75">
      <c r="A150" s="8"/>
      <c r="B150" s="8"/>
      <c r="C150" s="8"/>
    </row>
    <row r="151" spans="1:3" ht="12.75">
      <c r="A151" s="8"/>
      <c r="B151" s="8"/>
      <c r="C151" s="8"/>
    </row>
    <row r="152" spans="1:3" ht="12.75">
      <c r="A152" s="8"/>
      <c r="B152" s="8"/>
      <c r="C152" s="8"/>
    </row>
    <row r="153" spans="1:3" ht="12.75">
      <c r="A153" s="8"/>
      <c r="B153" s="8"/>
      <c r="C153" s="8"/>
    </row>
    <row r="154" spans="1:3" ht="12.75">
      <c r="A154" s="8"/>
      <c r="B154" s="8"/>
      <c r="C154" s="8"/>
    </row>
    <row r="155" spans="1:3" ht="12.75">
      <c r="A155" s="8"/>
      <c r="B155" s="8"/>
      <c r="C155" s="8"/>
    </row>
    <row r="156" spans="1:3" ht="12.75">
      <c r="A156" s="8"/>
      <c r="B156" s="8"/>
      <c r="C156" s="8"/>
    </row>
    <row r="157" spans="1:3" ht="12.75">
      <c r="A157" s="8"/>
      <c r="B157" s="8"/>
      <c r="C157" s="8"/>
    </row>
    <row r="158" spans="1:3" ht="12.75">
      <c r="A158" s="8"/>
      <c r="B158" s="8"/>
      <c r="C158" s="8"/>
    </row>
    <row r="159" spans="1:3" ht="12.75">
      <c r="A159" s="8"/>
      <c r="B159" s="8"/>
      <c r="C159" s="8"/>
    </row>
    <row r="160" spans="1:3" ht="12.75">
      <c r="A160" s="8"/>
      <c r="B160" s="8"/>
      <c r="C160" s="8"/>
    </row>
    <row r="161" spans="1:3" ht="12.75">
      <c r="A161" s="8"/>
      <c r="B161" s="8"/>
      <c r="C161" s="8"/>
    </row>
    <row r="162" spans="1:3" ht="12.75">
      <c r="A162" s="8"/>
      <c r="B162" s="8"/>
      <c r="C162" s="8"/>
    </row>
    <row r="163" spans="1:3" ht="12.75">
      <c r="A163" s="8"/>
      <c r="B163" s="8"/>
      <c r="C163" s="8"/>
    </row>
    <row r="164" spans="1:3" ht="12.75">
      <c r="A164" s="8"/>
      <c r="B164" s="8"/>
      <c r="C164" s="8"/>
    </row>
    <row r="165" spans="1:3" ht="12.75">
      <c r="A165" s="8"/>
      <c r="B165" s="8"/>
      <c r="C165" s="8"/>
    </row>
    <row r="166" spans="1:3" ht="12.75">
      <c r="A166" s="8"/>
      <c r="B166" s="8"/>
      <c r="C166" s="8"/>
    </row>
    <row r="167" spans="1:3" ht="12.75">
      <c r="A167" s="8"/>
      <c r="B167" s="8"/>
      <c r="C167" s="8"/>
    </row>
    <row r="168" spans="1:3" ht="12.75">
      <c r="A168" s="8"/>
      <c r="B168" s="8"/>
      <c r="C168" s="8"/>
    </row>
    <row r="169" spans="1:3" ht="12.75">
      <c r="A169" s="8"/>
      <c r="B169" s="8"/>
      <c r="C169" s="8"/>
    </row>
    <row r="170" spans="1:3" ht="12.75">
      <c r="A170" s="8"/>
      <c r="B170" s="8"/>
      <c r="C170" s="8"/>
    </row>
    <row r="171" spans="1:3" ht="12.75">
      <c r="A171" s="8"/>
      <c r="B171" s="8"/>
      <c r="C171" s="8"/>
    </row>
    <row r="172" spans="1:3" ht="12.75">
      <c r="A172" s="8"/>
      <c r="B172" s="8"/>
      <c r="C172" s="8"/>
    </row>
    <row r="173" spans="1:3" ht="12.75">
      <c r="A173" s="8"/>
      <c r="B173" s="8"/>
      <c r="C173" s="8"/>
    </row>
    <row r="174" spans="1:3" ht="12.75">
      <c r="A174" s="8"/>
      <c r="B174" s="8"/>
      <c r="C174" s="8"/>
    </row>
    <row r="175" spans="1:3" ht="12.75">
      <c r="A175" s="8"/>
      <c r="B175" s="8"/>
      <c r="C175" s="8"/>
    </row>
    <row r="176" spans="1:3" ht="12.75">
      <c r="A176" s="8"/>
      <c r="B176" s="8"/>
      <c r="C176" s="8"/>
    </row>
    <row r="177" spans="1:3" ht="12.75">
      <c r="A177" s="8"/>
      <c r="B177" s="8"/>
      <c r="C177" s="8"/>
    </row>
    <row r="178" spans="1:3" ht="12.75">
      <c r="A178" s="8"/>
      <c r="B178" s="8"/>
      <c r="C178" s="8"/>
    </row>
    <row r="179" spans="1:3" ht="12.75">
      <c r="A179" s="8"/>
      <c r="B179" s="8"/>
      <c r="C179" s="8"/>
    </row>
    <row r="180" spans="1:3" ht="12.75">
      <c r="A180" s="8"/>
      <c r="B180" s="8"/>
      <c r="C180" s="8"/>
    </row>
    <row r="181" spans="1:3" ht="12.75">
      <c r="A181" s="8"/>
      <c r="B181" s="8"/>
      <c r="C181" s="8"/>
    </row>
    <row r="182" spans="1:3" ht="12.75">
      <c r="A182" s="8"/>
      <c r="B182" s="8"/>
      <c r="C182" s="8"/>
    </row>
    <row r="183" spans="1:3" ht="12.75">
      <c r="A183" s="8"/>
      <c r="B183" s="8"/>
      <c r="C183" s="8"/>
    </row>
    <row r="184" spans="1:3" ht="12.75">
      <c r="A184" s="8"/>
      <c r="B184" s="8"/>
      <c r="C184" s="8"/>
    </row>
    <row r="185" spans="1:3" ht="12.75">
      <c r="A185" s="8"/>
      <c r="B185" s="8"/>
      <c r="C185" s="8"/>
    </row>
    <row r="186" spans="1:3" ht="12.75">
      <c r="A186" s="8"/>
      <c r="B186" s="8"/>
      <c r="C186" s="8"/>
    </row>
    <row r="187" spans="1:3" ht="12.75">
      <c r="A187" s="8"/>
      <c r="B187" s="8"/>
      <c r="C187" s="8"/>
    </row>
    <row r="188" spans="1:3" ht="12.75">
      <c r="A188" s="8"/>
      <c r="B188" s="8"/>
      <c r="C188" s="8"/>
    </row>
    <row r="189" spans="1:3" ht="12.75">
      <c r="A189" s="8"/>
      <c r="B189" s="8"/>
      <c r="C189" s="8"/>
    </row>
    <row r="190" spans="1:3" ht="12.75">
      <c r="A190" s="8"/>
      <c r="B190" s="8"/>
      <c r="C190" s="8"/>
    </row>
    <row r="191" spans="1:3" ht="12.75">
      <c r="A191" s="8"/>
      <c r="B191" s="8"/>
      <c r="C191" s="8"/>
    </row>
    <row r="192" spans="1:3" ht="12.75">
      <c r="A192" s="8"/>
      <c r="B192" s="8"/>
      <c r="C192" s="8"/>
    </row>
    <row r="193" spans="1:3" ht="12.75">
      <c r="A193" s="8"/>
      <c r="B193" s="8"/>
      <c r="C193" s="8"/>
    </row>
    <row r="194" spans="1:3" ht="12.75">
      <c r="A194" s="8"/>
      <c r="B194" s="8"/>
      <c r="C194" s="8"/>
    </row>
    <row r="195" spans="1:3" ht="12.75">
      <c r="A195" s="8"/>
      <c r="B195" s="8"/>
      <c r="C195" s="8"/>
    </row>
    <row r="196" spans="1:3" ht="12.75">
      <c r="A196" s="8"/>
      <c r="B196" s="8"/>
      <c r="C196" s="8"/>
    </row>
    <row r="197" spans="1:3" ht="12.75">
      <c r="A197" s="8"/>
      <c r="B197" s="8"/>
      <c r="C197" s="8"/>
    </row>
    <row r="198" spans="1:3" ht="12.75">
      <c r="A198" s="8"/>
      <c r="B198" s="8"/>
      <c r="C198" s="8"/>
    </row>
    <row r="199" spans="1:3" ht="12.75">
      <c r="A199" s="8"/>
      <c r="B199" s="8"/>
      <c r="C199" s="8"/>
    </row>
    <row r="200" spans="1:3" ht="12.75">
      <c r="A200" s="8"/>
      <c r="B200" s="8"/>
      <c r="C200" s="8"/>
    </row>
    <row r="201" spans="1:3" ht="12.75">
      <c r="A201" s="8"/>
      <c r="B201" s="8"/>
      <c r="C201" s="8"/>
    </row>
    <row r="202" spans="1:3" ht="12.75">
      <c r="A202" s="8"/>
      <c r="B202" s="8"/>
      <c r="C202" s="8"/>
    </row>
    <row r="203" spans="1:3" ht="12.75">
      <c r="A203" s="8"/>
      <c r="B203" s="8"/>
      <c r="C203" s="8"/>
    </row>
    <row r="204" spans="1:3" ht="12.75">
      <c r="A204" s="8"/>
      <c r="B204" s="8"/>
      <c r="C204" s="8"/>
    </row>
    <row r="205" spans="1:3" ht="12.75">
      <c r="A205" s="8"/>
      <c r="B205" s="8"/>
      <c r="C205" s="8"/>
    </row>
    <row r="206" spans="1:3" ht="12.75">
      <c r="A206" s="8"/>
      <c r="B206" s="8"/>
      <c r="C206" s="8"/>
    </row>
    <row r="207" spans="1:3" ht="12.75">
      <c r="A207" s="8"/>
      <c r="B207" s="8"/>
      <c r="C207" s="8"/>
    </row>
    <row r="208" spans="1:3" ht="12.75">
      <c r="A208" s="8"/>
      <c r="B208" s="8"/>
      <c r="C208" s="8"/>
    </row>
    <row r="209" spans="1:3" ht="12.75">
      <c r="A209" s="8"/>
      <c r="B209" s="8"/>
      <c r="C209" s="8"/>
    </row>
    <row r="210" spans="1:3" ht="12.75">
      <c r="A210" s="8"/>
      <c r="B210" s="8"/>
      <c r="C210" s="8"/>
    </row>
    <row r="211" spans="1:3" ht="12.75">
      <c r="A211" s="8"/>
      <c r="B211" s="8"/>
      <c r="C211" s="8"/>
    </row>
    <row r="212" spans="1:3" ht="12.75">
      <c r="A212" s="8"/>
      <c r="B212" s="8"/>
      <c r="C212" s="8"/>
    </row>
    <row r="213" spans="1:3" ht="12.75">
      <c r="A213" s="8"/>
      <c r="B213" s="8"/>
      <c r="C213" s="8"/>
    </row>
    <row r="214" spans="1:3" ht="12.75">
      <c r="A214" s="8"/>
      <c r="B214" s="8"/>
      <c r="C214" s="8"/>
    </row>
    <row r="215" spans="1:3" ht="12.75">
      <c r="A215" s="8"/>
      <c r="B215" s="8"/>
      <c r="C215" s="8"/>
    </row>
    <row r="216" spans="1:3" ht="12.75">
      <c r="A216" s="8"/>
      <c r="B216" s="8"/>
      <c r="C216" s="8"/>
    </row>
    <row r="217" spans="1:3" ht="12.75">
      <c r="A217" s="8"/>
      <c r="B217" s="8"/>
      <c r="C217" s="8"/>
    </row>
    <row r="218" spans="1:3" ht="12.75">
      <c r="A218" s="8"/>
      <c r="B218" s="8"/>
      <c r="C218" s="8"/>
    </row>
    <row r="219" spans="1:3" ht="12.75">
      <c r="A219" s="8"/>
      <c r="B219" s="8"/>
      <c r="C219" s="8"/>
    </row>
    <row r="220" spans="1:3" ht="12.75">
      <c r="A220" s="8"/>
      <c r="B220" s="8"/>
      <c r="C220" s="8"/>
    </row>
    <row r="221" spans="1:3" ht="12.75">
      <c r="A221" s="8"/>
      <c r="B221" s="8"/>
      <c r="C221" s="8"/>
    </row>
    <row r="222" spans="1:3" ht="12.75">
      <c r="A222" s="8"/>
      <c r="B222" s="8"/>
      <c r="C222" s="8"/>
    </row>
    <row r="223" spans="1:3" ht="12.75">
      <c r="A223" s="8"/>
      <c r="B223" s="8"/>
      <c r="C223" s="8"/>
    </row>
    <row r="224" spans="1:3" ht="12.75">
      <c r="A224" s="8"/>
      <c r="B224" s="8"/>
      <c r="C224" s="8"/>
    </row>
    <row r="225" spans="1:3" ht="12.75">
      <c r="A225" s="8"/>
      <c r="B225" s="8"/>
      <c r="C225" s="8"/>
    </row>
    <row r="226" spans="1:3" ht="12.75">
      <c r="A226" s="8"/>
      <c r="B226" s="8"/>
      <c r="C226" s="8"/>
    </row>
    <row r="227" spans="1:3" ht="12.75">
      <c r="A227" s="8"/>
      <c r="B227" s="8"/>
      <c r="C227" s="8"/>
    </row>
    <row r="228" spans="1:3" ht="12.75">
      <c r="A228" s="8"/>
      <c r="B228" s="8"/>
      <c r="C228" s="8"/>
    </row>
    <row r="229" spans="1:3" ht="12.75">
      <c r="A229" s="8"/>
      <c r="B229" s="8"/>
      <c r="C229" s="8"/>
    </row>
    <row r="230" spans="1:3" ht="12.75">
      <c r="A230" s="8"/>
      <c r="B230" s="8"/>
      <c r="C230" s="8"/>
    </row>
    <row r="231" spans="1:3" ht="12.75">
      <c r="A231" s="8"/>
      <c r="B231" s="8"/>
      <c r="C231" s="8"/>
    </row>
    <row r="232" spans="1:3" ht="12.75">
      <c r="A232" s="8"/>
      <c r="B232" s="8"/>
      <c r="C232" s="8"/>
    </row>
    <row r="233" spans="1:3" ht="12.75">
      <c r="A233" s="8"/>
      <c r="B233" s="8"/>
      <c r="C233" s="8"/>
    </row>
    <row r="234" spans="1:3" ht="12.75">
      <c r="A234" s="8"/>
      <c r="B234" s="8"/>
      <c r="C234" s="8"/>
    </row>
    <row r="235" spans="1:3" ht="12.75">
      <c r="A235" s="8"/>
      <c r="B235" s="8"/>
      <c r="C235" s="8"/>
    </row>
    <row r="236" spans="1:3" ht="12.75">
      <c r="A236" s="8"/>
      <c r="B236" s="8"/>
      <c r="C236" s="8"/>
    </row>
    <row r="237" spans="1:3" ht="12.75">
      <c r="A237" s="8"/>
      <c r="B237" s="8"/>
      <c r="C237" s="8"/>
    </row>
    <row r="238" spans="1:3" ht="12.75">
      <c r="A238" s="8"/>
      <c r="B238" s="8"/>
      <c r="C238" s="8"/>
    </row>
    <row r="239" spans="1:3" ht="12.75">
      <c r="A239" s="8"/>
      <c r="B239" s="8"/>
      <c r="C239" s="8"/>
    </row>
    <row r="240" spans="1:3" ht="12.75">
      <c r="A240" s="8"/>
      <c r="B240" s="8"/>
      <c r="C240" s="8"/>
    </row>
    <row r="241" spans="1:3" ht="12.75">
      <c r="A241" s="8"/>
      <c r="B241" s="8"/>
      <c r="C241" s="8"/>
    </row>
    <row r="242" spans="1:3" ht="12.75">
      <c r="A242" s="8"/>
      <c r="B242" s="8"/>
      <c r="C242" s="8"/>
    </row>
    <row r="243" spans="1:3" ht="12.75">
      <c r="A243" s="8"/>
      <c r="B243" s="8"/>
      <c r="C243" s="8"/>
    </row>
    <row r="244" spans="1:3" ht="12.75">
      <c r="A244" s="8"/>
      <c r="B244" s="8"/>
      <c r="C244" s="8"/>
    </row>
    <row r="245" spans="1:3" ht="12.75">
      <c r="A245" s="8"/>
      <c r="B245" s="8"/>
      <c r="C245" s="8"/>
    </row>
    <row r="246" spans="1:3" ht="12.75">
      <c r="A246" s="8"/>
      <c r="B246" s="8"/>
      <c r="C246" s="8"/>
    </row>
    <row r="247" spans="1:3" ht="12.75">
      <c r="A247" s="8"/>
      <c r="B247" s="8"/>
      <c r="C247" s="8"/>
    </row>
    <row r="248" spans="1:3" ht="12.75">
      <c r="A248" s="8"/>
      <c r="B248" s="8"/>
      <c r="C248" s="8"/>
    </row>
    <row r="249" spans="1:3" ht="12.75">
      <c r="A249" s="8"/>
      <c r="B249" s="8"/>
      <c r="C249" s="8"/>
    </row>
    <row r="250" spans="1:3" ht="12.75">
      <c r="A250" s="8"/>
      <c r="B250" s="8"/>
      <c r="C250" s="8"/>
    </row>
    <row r="251" spans="1:3" ht="12.75">
      <c r="A251" s="8"/>
      <c r="B251" s="8"/>
      <c r="C251" s="8"/>
    </row>
    <row r="252" spans="1:3" ht="12.75">
      <c r="A252" s="8"/>
      <c r="B252" s="8"/>
      <c r="C252" s="8"/>
    </row>
    <row r="253" spans="1:3" ht="12.75">
      <c r="A253" s="8"/>
      <c r="B253" s="8"/>
      <c r="C253" s="8"/>
    </row>
    <row r="254" spans="1:3" ht="12.75">
      <c r="A254" s="8"/>
      <c r="B254" s="8"/>
      <c r="C254" s="8"/>
    </row>
    <row r="255" spans="1:3" ht="12.75">
      <c r="A255" s="8"/>
      <c r="B255" s="8"/>
      <c r="C255" s="8"/>
    </row>
    <row r="256" spans="1:3" ht="12.75">
      <c r="A256" s="8"/>
      <c r="B256" s="8"/>
      <c r="C256" s="8"/>
    </row>
    <row r="257" spans="1:3" ht="12.75">
      <c r="A257" s="8"/>
      <c r="B257" s="8"/>
      <c r="C257" s="8"/>
    </row>
    <row r="258" spans="1:3" ht="12.75">
      <c r="A258" s="8"/>
      <c r="B258" s="8"/>
      <c r="C258" s="8"/>
    </row>
    <row r="259" spans="1:3" ht="12.75">
      <c r="A259" s="8"/>
      <c r="B259" s="8"/>
      <c r="C259" s="8"/>
    </row>
    <row r="260" spans="1:3" ht="12.75">
      <c r="A260" s="8"/>
      <c r="B260" s="8"/>
      <c r="C260" s="8"/>
    </row>
    <row r="261" spans="1:3" ht="12.75">
      <c r="A261" s="8"/>
      <c r="B261" s="8"/>
      <c r="C261" s="8"/>
    </row>
    <row r="262" spans="1:3" ht="12.75">
      <c r="A262" s="8"/>
      <c r="B262" s="8"/>
      <c r="C262" s="8"/>
    </row>
    <row r="263" spans="1:3" ht="12.75">
      <c r="A263" s="8"/>
      <c r="B263" s="8"/>
      <c r="C263" s="8"/>
    </row>
    <row r="264" spans="1:3" ht="12.75">
      <c r="A264" s="8"/>
      <c r="B264" s="8"/>
      <c r="C264" s="8"/>
    </row>
    <row r="265" spans="1:3" ht="12.75">
      <c r="A265" s="8"/>
      <c r="B265" s="8"/>
      <c r="C265" s="8"/>
    </row>
    <row r="266" spans="1:3" ht="12.75">
      <c r="A266" s="8"/>
      <c r="B266" s="8"/>
      <c r="C266" s="8"/>
    </row>
    <row r="267" spans="1:3" ht="12.75">
      <c r="A267" s="8"/>
      <c r="B267" s="8"/>
      <c r="C267" s="8"/>
    </row>
    <row r="268" spans="1:3" ht="12.75">
      <c r="A268" s="8"/>
      <c r="B268" s="8"/>
      <c r="C268" s="8"/>
    </row>
    <row r="269" spans="1:3" ht="12.75">
      <c r="A269" s="8"/>
      <c r="B269" s="8"/>
      <c r="C269" s="8"/>
    </row>
    <row r="270" spans="1:3" ht="12.75">
      <c r="A270" s="8"/>
      <c r="B270" s="8"/>
      <c r="C270" s="8"/>
    </row>
    <row r="271" spans="1:3" ht="12.75">
      <c r="A271" s="8"/>
      <c r="B271" s="8"/>
      <c r="C271" s="8"/>
    </row>
    <row r="272" spans="1:3" ht="12.75">
      <c r="A272" s="8"/>
      <c r="B272" s="8"/>
      <c r="C272" s="8"/>
    </row>
    <row r="273" spans="1:3" ht="12.75">
      <c r="A273" s="8"/>
      <c r="B273" s="8"/>
      <c r="C273" s="8"/>
    </row>
    <row r="274" spans="1:3" ht="12.75">
      <c r="A274" s="8"/>
      <c r="B274" s="8"/>
      <c r="C274" s="8"/>
    </row>
    <row r="275" spans="1:3" ht="12.75">
      <c r="A275" s="8"/>
      <c r="B275" s="8"/>
      <c r="C275" s="8"/>
    </row>
    <row r="276" spans="1:3" ht="12.75">
      <c r="A276" s="8"/>
      <c r="B276" s="8"/>
      <c r="C276" s="8"/>
    </row>
    <row r="277" spans="1:3" ht="12.75">
      <c r="A277" s="8"/>
      <c r="B277" s="8"/>
      <c r="C277" s="8"/>
    </row>
    <row r="278" spans="1:3" ht="12.75">
      <c r="A278" s="8"/>
      <c r="B278" s="8"/>
      <c r="C278" s="8"/>
    </row>
    <row r="279" spans="1:3" ht="12.75">
      <c r="A279" s="8"/>
      <c r="B279" s="8"/>
      <c r="C279" s="8"/>
    </row>
    <row r="280" spans="1:3" ht="12.75">
      <c r="A280" s="8"/>
      <c r="B280" s="8"/>
      <c r="C280" s="8"/>
    </row>
    <row r="281" spans="1:3" ht="12.75">
      <c r="A281" s="8"/>
      <c r="B281" s="8"/>
      <c r="C281" s="8"/>
    </row>
    <row r="282" spans="1:3" ht="12.75">
      <c r="A282" s="8"/>
      <c r="B282" s="8"/>
      <c r="C282" s="8"/>
    </row>
    <row r="283" spans="1:3" ht="12.75">
      <c r="A283" s="8"/>
      <c r="B283" s="8"/>
      <c r="C283" s="8"/>
    </row>
    <row r="284" spans="1:3" ht="12.75">
      <c r="A284" s="8"/>
      <c r="B284" s="8"/>
      <c r="C284" s="8"/>
    </row>
    <row r="285" spans="1:3" ht="12.75">
      <c r="A285" s="8"/>
      <c r="B285" s="8"/>
      <c r="C285" s="8"/>
    </row>
    <row r="286" spans="1:3" ht="12.75">
      <c r="A286" s="8"/>
      <c r="B286" s="8"/>
      <c r="C286" s="8"/>
    </row>
    <row r="287" spans="1:3" ht="12.75">
      <c r="A287" s="8"/>
      <c r="B287" s="8"/>
      <c r="C287" s="8"/>
    </row>
    <row r="288" spans="1:3" ht="12.75">
      <c r="A288" s="8"/>
      <c r="B288" s="8"/>
      <c r="C288" s="8"/>
    </row>
    <row r="289" spans="1:3" ht="12.75">
      <c r="A289" s="8"/>
      <c r="B289" s="8"/>
      <c r="C289" s="8"/>
    </row>
    <row r="290" spans="1:3" ht="12.75">
      <c r="A290" s="8"/>
      <c r="B290" s="8"/>
      <c r="C290" s="8"/>
    </row>
    <row r="291" spans="1:3" ht="12.75">
      <c r="A291" s="8"/>
      <c r="B291" s="8"/>
      <c r="C291" s="8"/>
    </row>
    <row r="292" spans="1:3" ht="12.75">
      <c r="A292" s="8"/>
      <c r="B292" s="8"/>
      <c r="C292" s="8"/>
    </row>
    <row r="293" spans="1:3" ht="12.75">
      <c r="A293" s="8"/>
      <c r="B293" s="8"/>
      <c r="C293" s="8"/>
    </row>
    <row r="294" spans="1:3" ht="12.75">
      <c r="A294" s="8"/>
      <c r="B294" s="8"/>
      <c r="C294" s="8"/>
    </row>
    <row r="295" spans="1:3" ht="12.75">
      <c r="A295" s="8"/>
      <c r="B295" s="8"/>
      <c r="C295" s="8"/>
    </row>
    <row r="296" spans="1:3" ht="12.75">
      <c r="A296" s="8"/>
      <c r="B296" s="8"/>
      <c r="C296" s="8"/>
    </row>
    <row r="297" spans="1:3" ht="12.75">
      <c r="A297" s="8"/>
      <c r="B297" s="8"/>
      <c r="C297" s="8"/>
    </row>
    <row r="298" spans="1:3" ht="12.75">
      <c r="A298" s="8"/>
      <c r="B298" s="8"/>
      <c r="C298" s="8"/>
    </row>
    <row r="299" spans="1:3" ht="12.75">
      <c r="A299" s="8"/>
      <c r="B299" s="8"/>
      <c r="C299" s="8"/>
    </row>
    <row r="300" spans="1:3" ht="12.75">
      <c r="A300" s="8"/>
      <c r="B300" s="8"/>
      <c r="C300" s="8"/>
    </row>
    <row r="301" spans="1:3" ht="12.75">
      <c r="A301" s="8"/>
      <c r="B301" s="8"/>
      <c r="C301" s="8"/>
    </row>
    <row r="302" spans="1:3" ht="12.75">
      <c r="A302" s="8"/>
      <c r="B302" s="8"/>
      <c r="C302" s="8"/>
    </row>
    <row r="303" spans="1:3" ht="12.75">
      <c r="A303" s="8"/>
      <c r="B303" s="8"/>
      <c r="C303" s="8"/>
    </row>
    <row r="304" spans="1:3" ht="12.75">
      <c r="A304" s="8"/>
      <c r="B304" s="8"/>
      <c r="C304" s="8"/>
    </row>
    <row r="305" spans="1:3" ht="12.75">
      <c r="A305" s="8"/>
      <c r="B305" s="8"/>
      <c r="C305" s="8"/>
    </row>
    <row r="306" spans="1:3" ht="12.75">
      <c r="A306" s="8"/>
      <c r="B306" s="8"/>
      <c r="C306" s="8"/>
    </row>
    <row r="307" spans="1:3" ht="12.75">
      <c r="A307" s="8"/>
      <c r="B307" s="8"/>
      <c r="C307" s="8"/>
    </row>
    <row r="308" spans="1:3" ht="12.75">
      <c r="A308" s="8"/>
      <c r="B308" s="8"/>
      <c r="C308" s="8"/>
    </row>
    <row r="309" spans="1:3" ht="12.75">
      <c r="A309" s="8"/>
      <c r="B309" s="8"/>
      <c r="C309" s="8"/>
    </row>
    <row r="310" spans="1:3" ht="12.75">
      <c r="A310" s="8"/>
      <c r="B310" s="8"/>
      <c r="C310" s="8"/>
    </row>
    <row r="311" spans="1:3" ht="12.75">
      <c r="A311" s="8"/>
      <c r="B311" s="8"/>
      <c r="C311" s="8"/>
    </row>
    <row r="312" spans="1:3" ht="12.75">
      <c r="A312" s="8"/>
      <c r="B312" s="8"/>
      <c r="C312" s="8"/>
    </row>
    <row r="313" spans="1:3" ht="12.75">
      <c r="A313" s="8"/>
      <c r="B313" s="8"/>
      <c r="C313" s="8"/>
    </row>
    <row r="314" spans="1:3" ht="12.75">
      <c r="A314" s="8"/>
      <c r="B314" s="8"/>
      <c r="C314" s="8"/>
    </row>
    <row r="315" spans="1:3" ht="12.75">
      <c r="A315" s="8"/>
      <c r="B315" s="8"/>
      <c r="C315" s="8"/>
    </row>
    <row r="316" spans="1:3" ht="12.75">
      <c r="A316" s="8"/>
      <c r="B316" s="8"/>
      <c r="C316" s="8"/>
    </row>
    <row r="317" spans="1:3" ht="12.75">
      <c r="A317" s="8"/>
      <c r="B317" s="8"/>
      <c r="C317" s="8"/>
    </row>
    <row r="318" spans="1:3" ht="12.75">
      <c r="A318" s="8"/>
      <c r="B318" s="8"/>
      <c r="C318" s="8"/>
    </row>
    <row r="319" spans="1:3" ht="12.75">
      <c r="A319" s="8"/>
      <c r="B319" s="8"/>
      <c r="C319" s="8"/>
    </row>
    <row r="320" spans="1:3" ht="12.75">
      <c r="A320" s="8"/>
      <c r="B320" s="8"/>
      <c r="C320" s="8"/>
    </row>
    <row r="321" spans="1:3" ht="12.75">
      <c r="A321" s="8"/>
      <c r="B321" s="8"/>
      <c r="C321" s="8"/>
    </row>
    <row r="322" spans="1:3" ht="12.75">
      <c r="A322" s="8"/>
      <c r="B322" s="8"/>
      <c r="C322" s="8"/>
    </row>
    <row r="323" spans="1:3" ht="12.75">
      <c r="A323" s="8"/>
      <c r="B323" s="8"/>
      <c r="C323" s="8"/>
    </row>
    <row r="324" spans="1:3" ht="12.75">
      <c r="A324" s="8"/>
      <c r="B324" s="8"/>
      <c r="C324" s="8"/>
    </row>
    <row r="325" spans="1:3" ht="12.75">
      <c r="A325" s="8"/>
      <c r="B325" s="8"/>
      <c r="C325" s="8"/>
    </row>
    <row r="326" spans="1:3" ht="12.75">
      <c r="A326" s="8"/>
      <c r="B326" s="8"/>
      <c r="C326" s="8"/>
    </row>
    <row r="327" spans="1:3" ht="12.75">
      <c r="A327" s="8"/>
      <c r="B327" s="8"/>
      <c r="C327" s="8"/>
    </row>
    <row r="328" spans="1:3" ht="12.75">
      <c r="A328" s="8"/>
      <c r="B328" s="8"/>
      <c r="C328" s="8"/>
    </row>
    <row r="329" spans="1:3" ht="12.75">
      <c r="A329" s="8"/>
      <c r="B329" s="8"/>
      <c r="C329" s="8"/>
    </row>
    <row r="330" spans="1:3" ht="12.75">
      <c r="A330" s="8"/>
      <c r="B330" s="8"/>
      <c r="C330" s="8"/>
    </row>
    <row r="331" spans="1:3" ht="12.75">
      <c r="A331" s="8"/>
      <c r="B331" s="8"/>
      <c r="C331" s="8"/>
    </row>
    <row r="332" spans="1:3" ht="12.75">
      <c r="A332" s="8"/>
      <c r="B332" s="8"/>
      <c r="C332" s="8"/>
    </row>
    <row r="333" spans="1:3" ht="12.75">
      <c r="A333" s="8"/>
      <c r="B333" s="8"/>
      <c r="C333" s="8"/>
    </row>
    <row r="334" spans="1:3" ht="12.75">
      <c r="A334" s="8"/>
      <c r="B334" s="8"/>
      <c r="C334" s="8"/>
    </row>
    <row r="335" spans="1:3" ht="12.75">
      <c r="A335" s="8"/>
      <c r="B335" s="8"/>
      <c r="C335" s="8"/>
    </row>
    <row r="336" spans="1:3" ht="12.75">
      <c r="A336" s="8"/>
      <c r="B336" s="8"/>
      <c r="C336" s="8"/>
    </row>
    <row r="337" spans="1:3" ht="12.75">
      <c r="A337" s="8"/>
      <c r="B337" s="8"/>
      <c r="C337" s="8"/>
    </row>
    <row r="338" spans="1:3" ht="12.75">
      <c r="A338" s="8"/>
      <c r="B338" s="8"/>
      <c r="C338" s="8"/>
    </row>
    <row r="339" spans="1:3" ht="12.75">
      <c r="A339" s="8"/>
      <c r="B339" s="8"/>
      <c r="C339" s="8"/>
    </row>
    <row r="340" spans="1:3" ht="12.75">
      <c r="A340" s="8"/>
      <c r="B340" s="8"/>
      <c r="C340" s="8"/>
    </row>
    <row r="341" spans="1:3" ht="12.75">
      <c r="A341" s="8"/>
      <c r="B341" s="8"/>
      <c r="C341" s="8"/>
    </row>
    <row r="342" spans="1:3" ht="12.75">
      <c r="A342" s="8"/>
      <c r="B342" s="8"/>
      <c r="C342" s="8"/>
    </row>
    <row r="343" spans="1:3" ht="12.75">
      <c r="A343" s="8"/>
      <c r="B343" s="8"/>
      <c r="C343" s="8"/>
    </row>
    <row r="344" spans="1:3" ht="12.75">
      <c r="A344" s="8"/>
      <c r="B344" s="8"/>
      <c r="C344" s="8"/>
    </row>
    <row r="345" spans="1:3" ht="12.75">
      <c r="A345" s="8"/>
      <c r="B345" s="8"/>
      <c r="C345" s="8"/>
    </row>
    <row r="346" spans="1:3" ht="12.75">
      <c r="A346" s="8"/>
      <c r="B346" s="8"/>
      <c r="C346" s="8"/>
    </row>
    <row r="347" spans="1:3" ht="12.75">
      <c r="A347" s="8"/>
      <c r="B347" s="8"/>
      <c r="C347" s="8"/>
    </row>
    <row r="348" spans="1:3" ht="12.75">
      <c r="A348" s="8"/>
      <c r="B348" s="8"/>
      <c r="C348" s="8"/>
    </row>
    <row r="349" spans="1:3" ht="12.75">
      <c r="A349" s="8"/>
      <c r="B349" s="8"/>
      <c r="C349" s="8"/>
    </row>
    <row r="350" spans="1:3" ht="12.75">
      <c r="A350" s="8"/>
      <c r="B350" s="8"/>
      <c r="C350" s="8"/>
    </row>
    <row r="351" spans="1:3" ht="12.75">
      <c r="A351" s="8"/>
      <c r="B351" s="8"/>
      <c r="C351" s="8"/>
    </row>
    <row r="352" spans="1:3" ht="12.75">
      <c r="A352" s="8"/>
      <c r="B352" s="8"/>
      <c r="C352" s="8"/>
    </row>
    <row r="353" spans="1:3" ht="12.75">
      <c r="A353" s="8"/>
      <c r="B353" s="8"/>
      <c r="C353" s="8"/>
    </row>
    <row r="354" spans="1:3" ht="12.75">
      <c r="A354" s="8"/>
      <c r="B354" s="8"/>
      <c r="C354" s="8"/>
    </row>
    <row r="355" spans="1:3" ht="12.75">
      <c r="A355" s="8"/>
      <c r="B355" s="8"/>
      <c r="C355" s="8"/>
    </row>
    <row r="356" spans="1:3" ht="12.75">
      <c r="A356" s="8"/>
      <c r="B356" s="8"/>
      <c r="C356" s="8"/>
    </row>
    <row r="357" spans="1:3" ht="12.75">
      <c r="A357" s="8"/>
      <c r="B357" s="8"/>
      <c r="C357" s="8"/>
    </row>
    <row r="358" spans="1:3" ht="12.75">
      <c r="A358" s="8"/>
      <c r="B358" s="8"/>
      <c r="C358" s="8"/>
    </row>
    <row r="359" spans="1:3" ht="12.75">
      <c r="A359" s="8"/>
      <c r="B359" s="8"/>
      <c r="C359" s="8"/>
    </row>
    <row r="360" spans="1:3" ht="12.75">
      <c r="A360" s="8"/>
      <c r="B360" s="8"/>
      <c r="C360" s="8"/>
    </row>
    <row r="361" spans="1:3" ht="12.75">
      <c r="A361" s="8"/>
      <c r="B361" s="8"/>
      <c r="C361" s="8"/>
    </row>
    <row r="362" spans="1:3" ht="12.75">
      <c r="A362" s="8"/>
      <c r="B362" s="8"/>
      <c r="C362" s="8"/>
    </row>
    <row r="363" spans="1:3" ht="12.75">
      <c r="A363" s="8"/>
      <c r="B363" s="8"/>
      <c r="C363" s="8"/>
    </row>
    <row r="364" spans="1:3" ht="12.75">
      <c r="A364" s="8"/>
      <c r="B364" s="8"/>
      <c r="C364" s="8"/>
    </row>
    <row r="365" spans="1:3" ht="12.75">
      <c r="A365" s="8"/>
      <c r="B365" s="8"/>
      <c r="C365" s="8"/>
    </row>
    <row r="366" spans="1:3" ht="12.75">
      <c r="A366" s="8"/>
      <c r="B366" s="8"/>
      <c r="C366" s="8"/>
    </row>
    <row r="367" spans="1:3" ht="12.75">
      <c r="A367" s="8"/>
      <c r="B367" s="8"/>
      <c r="C367" s="8"/>
    </row>
    <row r="368" spans="1:3" ht="12.75">
      <c r="A368" s="8"/>
      <c r="B368" s="8"/>
      <c r="C368" s="8"/>
    </row>
    <row r="369" spans="1:3" ht="12.75">
      <c r="A369" s="8"/>
      <c r="B369" s="8"/>
      <c r="C369" s="8"/>
    </row>
    <row r="370" spans="1:3" ht="12.75">
      <c r="A370" s="8"/>
      <c r="B370" s="8"/>
      <c r="C370" s="8"/>
    </row>
    <row r="371" spans="1:3" ht="12.75">
      <c r="A371" s="8"/>
      <c r="B371" s="8"/>
      <c r="C371" s="8"/>
    </row>
    <row r="372" spans="1:3" ht="12.75">
      <c r="A372" s="8"/>
      <c r="B372" s="8"/>
      <c r="C372" s="8"/>
    </row>
    <row r="373" spans="1:3" ht="12.75">
      <c r="A373" s="8"/>
      <c r="B373" s="8"/>
      <c r="C373" s="8"/>
    </row>
    <row r="374" spans="1:3" ht="12.75">
      <c r="A374" s="8"/>
      <c r="B374" s="8"/>
      <c r="C374" s="8"/>
    </row>
    <row r="375" spans="1:3" ht="12.75">
      <c r="A375" s="8"/>
      <c r="B375" s="8"/>
      <c r="C375" s="8"/>
    </row>
    <row r="376" spans="1:3" ht="12.75">
      <c r="A376" s="8"/>
      <c r="B376" s="8"/>
      <c r="C376" s="8"/>
    </row>
    <row r="377" spans="1:3" ht="12.75">
      <c r="A377" s="8"/>
      <c r="B377" s="8"/>
      <c r="C377" s="8"/>
    </row>
    <row r="378" spans="1:3" ht="12.75">
      <c r="A378" s="8"/>
      <c r="B378" s="8"/>
      <c r="C378" s="8"/>
    </row>
    <row r="379" spans="1:3" ht="12.75">
      <c r="A379" s="8"/>
      <c r="B379" s="8"/>
      <c r="C379" s="8"/>
    </row>
    <row r="380" spans="1:3" ht="12.75">
      <c r="A380" s="8"/>
      <c r="B380" s="8"/>
      <c r="C380" s="8"/>
    </row>
    <row r="381" spans="1:3" ht="12.75">
      <c r="A381" s="8"/>
      <c r="B381" s="8"/>
      <c r="C381" s="8"/>
    </row>
    <row r="382" spans="1:3" ht="12.75">
      <c r="A382" s="8"/>
      <c r="B382" s="8"/>
      <c r="C382" s="8"/>
    </row>
    <row r="383" spans="1:3" ht="12.75">
      <c r="A383" s="8"/>
      <c r="B383" s="8"/>
      <c r="C383" s="8"/>
    </row>
    <row r="384" spans="1:3" ht="12.75">
      <c r="A384" s="8"/>
      <c r="B384" s="8"/>
      <c r="C384" s="8"/>
    </row>
    <row r="385" spans="1:3" ht="12.75">
      <c r="A385" s="8"/>
      <c r="B385" s="8"/>
      <c r="C385" s="8"/>
    </row>
    <row r="386" spans="1:3" ht="12.75">
      <c r="A386" s="8"/>
      <c r="B386" s="8"/>
      <c r="C386" s="8"/>
    </row>
    <row r="387" spans="1:3" ht="12.75">
      <c r="A387" s="8"/>
      <c r="B387" s="8"/>
      <c r="C387" s="8"/>
    </row>
    <row r="388" spans="1:3" ht="12.75">
      <c r="A388" s="8"/>
      <c r="B388" s="8"/>
      <c r="C388" s="8"/>
    </row>
    <row r="389" spans="1:3" ht="12.75">
      <c r="A389" s="8"/>
      <c r="B389" s="8"/>
      <c r="C389" s="8"/>
    </row>
    <row r="390" spans="1:3" ht="12.75">
      <c r="A390" s="8"/>
      <c r="B390" s="8"/>
      <c r="C390" s="8"/>
    </row>
    <row r="391" spans="1:3" ht="12.75">
      <c r="A391" s="8"/>
      <c r="B391" s="8"/>
      <c r="C391" s="8"/>
    </row>
    <row r="392" spans="1:3" ht="12.75">
      <c r="A392" s="8"/>
      <c r="B392" s="8"/>
      <c r="C392" s="8"/>
    </row>
    <row r="393" spans="1:3" ht="12.75">
      <c r="A393" s="8"/>
      <c r="B393" s="8"/>
      <c r="C393" s="8"/>
    </row>
    <row r="394" spans="1:3" ht="12.75">
      <c r="A394" s="8"/>
      <c r="B394" s="8"/>
      <c r="C394" s="8"/>
    </row>
    <row r="395" spans="1:3" ht="12.75">
      <c r="A395" s="8"/>
      <c r="B395" s="8"/>
      <c r="C395" s="8"/>
    </row>
    <row r="396" spans="1:3" ht="12.75">
      <c r="A396" s="8"/>
      <c r="B396" s="8"/>
      <c r="C396" s="8"/>
    </row>
    <row r="397" spans="1:3" ht="12.75">
      <c r="A397" s="8"/>
      <c r="B397" s="8"/>
      <c r="C397" s="8"/>
    </row>
    <row r="398" spans="1:3" ht="12.75">
      <c r="A398" s="8"/>
      <c r="B398" s="8"/>
      <c r="C398" s="8"/>
    </row>
    <row r="399" spans="1:3" ht="12.75">
      <c r="A399" s="8"/>
      <c r="B399" s="8"/>
      <c r="C399" s="8"/>
    </row>
    <row r="400" spans="1:3" ht="12.75">
      <c r="A400" s="8"/>
      <c r="B400" s="8"/>
      <c r="C400" s="8"/>
    </row>
    <row r="401" spans="1:3" ht="12.75">
      <c r="A401" s="8"/>
      <c r="B401" s="8"/>
      <c r="C401" s="8"/>
    </row>
    <row r="402" spans="1:3" ht="12.75">
      <c r="A402" s="8"/>
      <c r="B402" s="8"/>
      <c r="C402" s="8"/>
    </row>
    <row r="403" spans="1:3" ht="12.75">
      <c r="A403" s="8"/>
      <c r="B403" s="8"/>
      <c r="C403" s="8"/>
    </row>
    <row r="404" spans="1:3" ht="12.75">
      <c r="A404" s="8"/>
      <c r="B404" s="8"/>
      <c r="C404" s="8"/>
    </row>
    <row r="405" spans="1:3" ht="12.75">
      <c r="A405" s="8"/>
      <c r="B405" s="8"/>
      <c r="C405" s="8"/>
    </row>
    <row r="406" spans="1:3" ht="12.75">
      <c r="A406" s="8"/>
      <c r="B406" s="8"/>
      <c r="C406" s="8"/>
    </row>
    <row r="407" spans="1:3" ht="12.75">
      <c r="A407" s="8"/>
      <c r="B407" s="8"/>
      <c r="C407" s="8"/>
    </row>
    <row r="408" spans="1:3" ht="12.75">
      <c r="A408" s="8"/>
      <c r="B408" s="8"/>
      <c r="C408" s="8"/>
    </row>
    <row r="409" spans="1:3" ht="12.75">
      <c r="A409" s="8"/>
      <c r="B409" s="8"/>
      <c r="C409" s="8"/>
    </row>
    <row r="410" spans="1:3" ht="12.75">
      <c r="A410" s="8"/>
      <c r="B410" s="8"/>
      <c r="C410" s="8"/>
    </row>
    <row r="411" spans="1:3" ht="12.75">
      <c r="A411" s="8"/>
      <c r="B411" s="8"/>
      <c r="C411" s="8"/>
    </row>
    <row r="412" spans="1:3" ht="12.75">
      <c r="A412" s="8"/>
      <c r="B412" s="8"/>
      <c r="C412" s="8"/>
    </row>
    <row r="413" spans="1:3" ht="12.75">
      <c r="A413" s="8"/>
      <c r="B413" s="8"/>
      <c r="C413" s="8"/>
    </row>
    <row r="414" spans="1:3" ht="12.75">
      <c r="A414" s="8"/>
      <c r="B414" s="8"/>
      <c r="C414" s="8"/>
    </row>
    <row r="415" spans="1:3" ht="12.75">
      <c r="A415" s="8"/>
      <c r="B415" s="8"/>
      <c r="C415" s="8"/>
    </row>
    <row r="416" spans="1:3" ht="12.75">
      <c r="A416" s="8"/>
      <c r="B416" s="8"/>
      <c r="C416" s="8"/>
    </row>
    <row r="417" spans="1:3" ht="12.75">
      <c r="A417" s="8"/>
      <c r="B417" s="8"/>
      <c r="C417" s="8"/>
    </row>
    <row r="418" spans="1:3" ht="12.75">
      <c r="A418" s="8"/>
      <c r="B418" s="8"/>
      <c r="C418" s="8"/>
    </row>
    <row r="419" spans="1:3" ht="12.75">
      <c r="A419" s="8"/>
      <c r="B419" s="8"/>
      <c r="C419" s="8"/>
    </row>
    <row r="420" spans="1:3" ht="12.75">
      <c r="A420" s="8"/>
      <c r="B420" s="8"/>
      <c r="C420" s="8"/>
    </row>
    <row r="421" spans="1:3" ht="12.75">
      <c r="A421" s="8"/>
      <c r="B421" s="8"/>
      <c r="C421" s="8"/>
    </row>
    <row r="422" spans="1:3" ht="12.75">
      <c r="A422" s="8"/>
      <c r="B422" s="8"/>
      <c r="C422" s="8"/>
    </row>
    <row r="423" spans="1:3" ht="12.75">
      <c r="A423" s="8"/>
      <c r="B423" s="8"/>
      <c r="C423" s="8"/>
    </row>
    <row r="424" spans="1:3" ht="12.75">
      <c r="A424" s="8"/>
      <c r="B424" s="8"/>
      <c r="C424" s="8"/>
    </row>
    <row r="425" spans="1:3" ht="12.75">
      <c r="A425" s="8"/>
      <c r="B425" s="8"/>
      <c r="C425" s="8"/>
    </row>
    <row r="426" spans="1:3" ht="12.75">
      <c r="A426" s="8"/>
      <c r="B426" s="8"/>
      <c r="C426" s="8"/>
    </row>
    <row r="427" spans="1:3" ht="12.75">
      <c r="A427" s="8"/>
      <c r="B427" s="8"/>
      <c r="C427" s="8"/>
    </row>
    <row r="428" spans="1:3" ht="12.75">
      <c r="A428" s="8"/>
      <c r="B428" s="8"/>
      <c r="C428" s="8"/>
    </row>
    <row r="429" spans="1:3" ht="12.75">
      <c r="A429" s="8"/>
      <c r="B429" s="8"/>
      <c r="C429" s="8"/>
    </row>
    <row r="430" spans="1:3" ht="12.75">
      <c r="A430" s="8"/>
      <c r="B430" s="8"/>
      <c r="C430" s="8"/>
    </row>
    <row r="431" spans="1:3" ht="12.75">
      <c r="A431" s="8"/>
      <c r="B431" s="8"/>
      <c r="C431" s="8"/>
    </row>
    <row r="432" spans="1:3" ht="12.75">
      <c r="A432" s="8"/>
      <c r="B432" s="8"/>
      <c r="C432" s="8"/>
    </row>
    <row r="433" spans="1:3" ht="12.75">
      <c r="A433" s="8"/>
      <c r="B433" s="8"/>
      <c r="C433" s="8"/>
    </row>
    <row r="434" spans="1:3" ht="12.75">
      <c r="A434" s="8"/>
      <c r="B434" s="8"/>
      <c r="C434" s="8"/>
    </row>
    <row r="435" spans="1:3" ht="12.75">
      <c r="A435" s="8"/>
      <c r="B435" s="8"/>
      <c r="C435" s="8"/>
    </row>
    <row r="436" spans="1:3" ht="12.75">
      <c r="A436" s="8"/>
      <c r="B436" s="8"/>
      <c r="C436" s="8"/>
    </row>
    <row r="437" spans="1:3" ht="12.75">
      <c r="A437" s="8"/>
      <c r="B437" s="8"/>
      <c r="C437" s="8"/>
    </row>
    <row r="438" spans="1:3" ht="12.75">
      <c r="A438" s="8"/>
      <c r="B438" s="8"/>
      <c r="C438" s="8"/>
    </row>
    <row r="439" spans="1:3" ht="12.75">
      <c r="A439" s="8"/>
      <c r="B439" s="8"/>
      <c r="C439" s="8"/>
    </row>
    <row r="440" spans="1:3" ht="12.75">
      <c r="A440" s="8"/>
      <c r="B440" s="8"/>
      <c r="C440" s="8"/>
    </row>
    <row r="441" spans="1:3" ht="12.75">
      <c r="A441" s="8"/>
      <c r="B441" s="8"/>
      <c r="C441" s="8"/>
    </row>
    <row r="442" spans="1:3" ht="12.75">
      <c r="A442" s="8"/>
      <c r="B442" s="8"/>
      <c r="C442" s="8"/>
    </row>
    <row r="443" spans="1:3" ht="12.75">
      <c r="A443" s="8"/>
      <c r="B443" s="8"/>
      <c r="C443" s="8"/>
    </row>
  </sheetData>
  <sheetProtection/>
  <mergeCells count="2">
    <mergeCell ref="A1:D1"/>
    <mergeCell ref="A2:D2"/>
  </mergeCells>
  <printOptions/>
  <pageMargins left="0.6299212598425197" right="0.11811023622047245" top="0.1968503937007874" bottom="0.4330708661417323" header="0.35433070866141736" footer="0.4724409448818898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workbookViewId="0" topLeftCell="A1">
      <selection activeCell="B28" sqref="B28"/>
    </sheetView>
  </sheetViews>
  <sheetFormatPr defaultColWidth="9.00390625" defaultRowHeight="12.75"/>
  <cols>
    <col min="1" max="1" width="53.625" style="0" customWidth="1"/>
    <col min="2" max="2" width="8.25390625" style="0" customWidth="1"/>
    <col min="3" max="3" width="23.75390625" style="0" customWidth="1"/>
    <col min="4" max="4" width="12.25390625" style="0" customWidth="1"/>
    <col min="5" max="5" width="13.25390625" style="0" customWidth="1"/>
  </cols>
  <sheetData>
    <row r="1" spans="1:6" ht="18">
      <c r="A1" s="663" t="s">
        <v>246</v>
      </c>
      <c r="B1" s="663"/>
      <c r="C1" s="663"/>
      <c r="D1" s="663"/>
      <c r="E1" s="663"/>
      <c r="F1" s="568"/>
    </row>
    <row r="2" spans="1:6" ht="18">
      <c r="A2" s="663" t="s">
        <v>83</v>
      </c>
      <c r="B2" s="663"/>
      <c r="C2" s="663"/>
      <c r="D2" s="663"/>
      <c r="E2" s="663"/>
      <c r="F2" s="568"/>
    </row>
    <row r="3" spans="1:5" ht="12" customHeight="1">
      <c r="A3" s="700"/>
      <c r="B3" s="667"/>
      <c r="C3" s="667"/>
      <c r="D3" s="667"/>
      <c r="E3" s="667"/>
    </row>
    <row r="4" spans="1:5" ht="18.75">
      <c r="A4" s="8"/>
      <c r="B4" s="258"/>
      <c r="C4" s="516"/>
      <c r="D4" s="516"/>
      <c r="E4" s="217" t="s">
        <v>494</v>
      </c>
    </row>
    <row r="5" spans="1:5" ht="28.5" customHeight="1">
      <c r="A5" s="775" t="s">
        <v>378</v>
      </c>
      <c r="B5" s="775" t="s">
        <v>379</v>
      </c>
      <c r="C5" s="775"/>
      <c r="D5" s="775" t="s">
        <v>512</v>
      </c>
      <c r="E5" s="684" t="s">
        <v>380</v>
      </c>
    </row>
    <row r="6" spans="1:5" ht="90.75" customHeight="1">
      <c r="A6" s="776"/>
      <c r="B6" s="459" t="s">
        <v>84</v>
      </c>
      <c r="C6" s="459" t="s">
        <v>85</v>
      </c>
      <c r="D6" s="777"/>
      <c r="E6" s="684"/>
    </row>
    <row r="7" spans="1:5" ht="9.75" customHeight="1">
      <c r="A7" s="569">
        <v>1</v>
      </c>
      <c r="B7" s="205">
        <v>2</v>
      </c>
      <c r="C7" s="205">
        <v>3</v>
      </c>
      <c r="D7" s="205"/>
      <c r="E7" s="569">
        <v>4</v>
      </c>
    </row>
    <row r="8" spans="1:5" ht="33.75" customHeight="1">
      <c r="A8" s="478" t="s">
        <v>86</v>
      </c>
      <c r="B8" s="330"/>
      <c r="C8" s="259"/>
      <c r="D8" s="624">
        <f>D10</f>
        <v>15667</v>
      </c>
      <c r="E8" s="624">
        <f>E10</f>
        <v>16881.202170000004</v>
      </c>
    </row>
    <row r="9" spans="1:5" ht="18" customHeight="1">
      <c r="A9" s="458" t="s">
        <v>87</v>
      </c>
      <c r="B9" s="260"/>
      <c r="C9" s="255"/>
      <c r="D9" s="625"/>
      <c r="E9" s="625"/>
    </row>
    <row r="10" spans="1:5" ht="33" customHeight="1">
      <c r="A10" s="458" t="s">
        <v>492</v>
      </c>
      <c r="B10" s="260"/>
      <c r="C10" s="255"/>
      <c r="D10" s="626">
        <f>D11</f>
        <v>15667</v>
      </c>
      <c r="E10" s="626">
        <f>E11</f>
        <v>16881.202170000004</v>
      </c>
    </row>
    <row r="11" spans="1:5" ht="18" customHeight="1">
      <c r="A11" s="243" t="s">
        <v>705</v>
      </c>
      <c r="B11" s="330" t="s">
        <v>794</v>
      </c>
      <c r="C11" s="255"/>
      <c r="D11" s="627">
        <f>D12+D15+D16+D13</f>
        <v>15667</v>
      </c>
      <c r="E11" s="627">
        <f>E12+E15+E16+E13</f>
        <v>16881.202170000004</v>
      </c>
    </row>
    <row r="12" spans="1:5" ht="36.75" customHeight="1">
      <c r="A12" s="255" t="s">
        <v>948</v>
      </c>
      <c r="B12" s="260" t="s">
        <v>794</v>
      </c>
      <c r="C12" s="255" t="s">
        <v>787</v>
      </c>
      <c r="D12" s="626">
        <v>5000</v>
      </c>
      <c r="E12" s="626">
        <v>5000</v>
      </c>
    </row>
    <row r="13" spans="1:5" ht="36.75" customHeight="1">
      <c r="A13" s="255" t="s">
        <v>947</v>
      </c>
      <c r="B13" s="260" t="s">
        <v>794</v>
      </c>
      <c r="C13" s="255" t="s">
        <v>949</v>
      </c>
      <c r="D13" s="626">
        <v>20000</v>
      </c>
      <c r="E13" s="626">
        <v>20000</v>
      </c>
    </row>
    <row r="14" spans="1:5" ht="36.75" customHeight="1">
      <c r="A14" s="570" t="s">
        <v>809</v>
      </c>
      <c r="B14" s="260" t="s">
        <v>794</v>
      </c>
      <c r="C14" s="255" t="s">
        <v>88</v>
      </c>
      <c r="D14" s="626">
        <f>D15+D16</f>
        <v>-9333</v>
      </c>
      <c r="E14" s="626">
        <f>E15+E16</f>
        <v>-8118.797829999996</v>
      </c>
    </row>
    <row r="15" spans="1:5" ht="34.5" customHeight="1">
      <c r="A15" s="255" t="s">
        <v>100</v>
      </c>
      <c r="B15" s="260" t="s">
        <v>794</v>
      </c>
      <c r="C15" s="255" t="s">
        <v>136</v>
      </c>
      <c r="D15" s="626">
        <v>-170795.4</v>
      </c>
      <c r="E15" s="626">
        <v>-158100.15441</v>
      </c>
    </row>
    <row r="16" spans="1:5" ht="36" customHeight="1">
      <c r="A16" s="255" t="s">
        <v>588</v>
      </c>
      <c r="B16" s="260" t="s">
        <v>794</v>
      </c>
      <c r="C16" s="255" t="s">
        <v>587</v>
      </c>
      <c r="D16" s="626">
        <v>161462.4</v>
      </c>
      <c r="E16" s="626">
        <v>149981.35658</v>
      </c>
    </row>
    <row r="17" spans="1:5" ht="12.75">
      <c r="A17" s="8"/>
      <c r="B17" s="8"/>
      <c r="C17" s="8"/>
      <c r="D17" s="8"/>
      <c r="E17" s="8"/>
    </row>
    <row r="18" spans="1:5" ht="12.75">
      <c r="A18" s="8"/>
      <c r="B18" s="8"/>
      <c r="C18" s="8"/>
      <c r="D18" s="8"/>
      <c r="E18" s="8"/>
    </row>
  </sheetData>
  <sheetProtection/>
  <mergeCells count="7">
    <mergeCell ref="A1:E1"/>
    <mergeCell ref="A2:E2"/>
    <mergeCell ref="A5:A6"/>
    <mergeCell ref="E5:E6"/>
    <mergeCell ref="A3:E3"/>
    <mergeCell ref="B5:C5"/>
    <mergeCell ref="D5:D6"/>
  </mergeCells>
  <printOptions/>
  <pageMargins left="0.5905511811023623" right="0.3937007874015748" top="0.5118110236220472" bottom="0.98425196850393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workbookViewId="0" topLeftCell="A1">
      <selection activeCell="G2" sqref="G2"/>
    </sheetView>
  </sheetViews>
  <sheetFormatPr defaultColWidth="9.00390625" defaultRowHeight="12.75"/>
  <cols>
    <col min="1" max="1" width="6.25390625" style="0" customWidth="1"/>
    <col min="2" max="2" width="24.125" style="0" customWidth="1"/>
    <col min="3" max="3" width="51.625" style="0" customWidth="1"/>
    <col min="4" max="4" width="10.75390625" style="0" customWidth="1"/>
    <col min="5" max="5" width="12.375" style="0" customWidth="1"/>
    <col min="8" max="8" width="0" style="0" hidden="1" customWidth="1"/>
    <col min="9" max="9" width="18.875" style="0" hidden="1" customWidth="1"/>
    <col min="10" max="10" width="0" style="0" hidden="1" customWidth="1"/>
    <col min="11" max="11" width="18.00390625" style="0" hidden="1" customWidth="1"/>
  </cols>
  <sheetData>
    <row r="1" spans="1:9" ht="21.75" customHeight="1">
      <c r="A1" s="662" t="s">
        <v>246</v>
      </c>
      <c r="B1" s="778"/>
      <c r="C1" s="778"/>
      <c r="D1" s="778"/>
      <c r="E1" s="779"/>
      <c r="H1" s="424"/>
      <c r="I1" s="425"/>
    </row>
    <row r="2" spans="1:9" ht="21" customHeight="1">
      <c r="A2" s="662" t="s">
        <v>89</v>
      </c>
      <c r="B2" s="779"/>
      <c r="C2" s="779"/>
      <c r="D2" s="779"/>
      <c r="E2" s="779"/>
      <c r="H2" s="424"/>
      <c r="I2" s="425"/>
    </row>
    <row r="3" spans="1:9" ht="22.5" customHeight="1">
      <c r="A3" s="662" t="s">
        <v>90</v>
      </c>
      <c r="B3" s="779"/>
      <c r="C3" s="779"/>
      <c r="D3" s="779"/>
      <c r="E3" s="779"/>
      <c r="H3" s="424"/>
      <c r="I3" s="425"/>
    </row>
    <row r="4" spans="1:9" ht="17.25" customHeight="1">
      <c r="A4" s="662" t="s">
        <v>91</v>
      </c>
      <c r="B4" s="779"/>
      <c r="C4" s="779"/>
      <c r="D4" s="779"/>
      <c r="E4" s="779"/>
      <c r="H4" s="424"/>
      <c r="I4" s="425"/>
    </row>
    <row r="5" spans="1:5" ht="14.25">
      <c r="A5" s="461"/>
      <c r="B5" s="571"/>
      <c r="C5" s="462"/>
      <c r="D5" s="462"/>
      <c r="E5" s="461"/>
    </row>
    <row r="6" spans="1:11" ht="14.25" customHeight="1">
      <c r="A6" s="461"/>
      <c r="B6" s="463"/>
      <c r="C6" s="464"/>
      <c r="D6" s="637"/>
      <c r="E6" s="572" t="s">
        <v>247</v>
      </c>
      <c r="H6" s="424" t="s">
        <v>264</v>
      </c>
      <c r="I6" s="573" t="e">
        <f>#REF!+(-#REF!)+(-#REF!)+(-'Ист.(13)'!#REF!)</f>
        <v>#REF!</v>
      </c>
      <c r="J6" s="426"/>
      <c r="K6" s="573" t="e">
        <f>-('[1]Доходы'!#REF!+#REF!+#REF!+'Ист.(13)'!#REF!)</f>
        <v>#REF!</v>
      </c>
    </row>
    <row r="7" spans="1:12" ht="49.5" customHeight="1">
      <c r="A7" s="469" t="s">
        <v>510</v>
      </c>
      <c r="B7" s="477" t="s">
        <v>955</v>
      </c>
      <c r="C7" s="477" t="s">
        <v>783</v>
      </c>
      <c r="D7" s="477" t="s">
        <v>512</v>
      </c>
      <c r="E7" s="469" t="s">
        <v>380</v>
      </c>
      <c r="H7" s="2"/>
      <c r="I7" s="53"/>
      <c r="J7" s="53"/>
      <c r="K7" s="53"/>
      <c r="L7" s="53"/>
    </row>
    <row r="8" spans="1:11" ht="12.75">
      <c r="A8" s="476">
        <v>1</v>
      </c>
      <c r="B8" s="465">
        <v>2</v>
      </c>
      <c r="C8" s="465">
        <v>3</v>
      </c>
      <c r="D8" s="465">
        <v>4</v>
      </c>
      <c r="E8" s="205">
        <v>5</v>
      </c>
      <c r="H8" s="395"/>
      <c r="I8" s="53"/>
      <c r="K8" s="53"/>
    </row>
    <row r="9" spans="1:9" ht="68.25" customHeight="1">
      <c r="A9" s="259">
        <v>892</v>
      </c>
      <c r="B9" s="263" t="s">
        <v>92</v>
      </c>
      <c r="C9" s="457" t="s">
        <v>93</v>
      </c>
      <c r="D9" s="638">
        <v>5000</v>
      </c>
      <c r="E9" s="466">
        <v>5000</v>
      </c>
      <c r="H9" s="2"/>
      <c r="I9" s="53"/>
    </row>
    <row r="10" spans="1:8" ht="83.25" customHeight="1">
      <c r="A10" s="259">
        <v>892</v>
      </c>
      <c r="B10" s="263" t="s">
        <v>94</v>
      </c>
      <c r="C10" s="457" t="s">
        <v>95</v>
      </c>
      <c r="D10" s="638">
        <v>20000</v>
      </c>
      <c r="E10" s="466">
        <v>20000</v>
      </c>
      <c r="H10" s="2"/>
    </row>
    <row r="11" spans="1:5" ht="38.25" customHeight="1">
      <c r="A11" s="259">
        <v>892</v>
      </c>
      <c r="B11" s="263" t="s">
        <v>96</v>
      </c>
      <c r="C11" s="457" t="s">
        <v>97</v>
      </c>
      <c r="D11" s="638">
        <v>-9333</v>
      </c>
      <c r="E11" s="466">
        <v>-8118.798</v>
      </c>
    </row>
    <row r="12" spans="1:5" ht="27.75" customHeight="1">
      <c r="A12" s="574"/>
      <c r="B12" s="575" t="s">
        <v>98</v>
      </c>
      <c r="C12" s="576"/>
      <c r="D12" s="628">
        <f>D9+D10+D11</f>
        <v>15667</v>
      </c>
      <c r="E12" s="628">
        <f>E9+E10+E11</f>
        <v>16881.202</v>
      </c>
    </row>
    <row r="13" spans="2:4" ht="12.75">
      <c r="B13" s="212"/>
      <c r="C13" s="212"/>
      <c r="D13" s="212"/>
    </row>
    <row r="14" spans="2:4" ht="12.75">
      <c r="B14" s="212"/>
      <c r="C14" s="212"/>
      <c r="D14" s="212"/>
    </row>
    <row r="15" spans="2:4" ht="12.75">
      <c r="B15" s="212"/>
      <c r="C15" s="212"/>
      <c r="D15" s="212"/>
    </row>
    <row r="16" spans="2:4" ht="12.75">
      <c r="B16" s="212"/>
      <c r="C16" s="212"/>
      <c r="D16" s="212"/>
    </row>
    <row r="17" spans="2:4" ht="12.75">
      <c r="B17" s="212"/>
      <c r="C17" s="212"/>
      <c r="D17" s="212"/>
    </row>
    <row r="18" spans="2:4" ht="12.75">
      <c r="B18" s="212"/>
      <c r="C18" s="212"/>
      <c r="D18" s="212"/>
    </row>
    <row r="19" spans="2:4" ht="12.75">
      <c r="B19" s="212"/>
      <c r="C19" s="212"/>
      <c r="D19" s="212"/>
    </row>
    <row r="20" spans="2:4" ht="12.75">
      <c r="B20" s="212"/>
      <c r="C20" s="212"/>
      <c r="D20" s="212"/>
    </row>
    <row r="21" spans="2:4" ht="12.75">
      <c r="B21" s="212"/>
      <c r="C21" s="212"/>
      <c r="D21" s="212"/>
    </row>
    <row r="22" spans="2:4" ht="12.75">
      <c r="B22" s="212"/>
      <c r="C22" s="212"/>
      <c r="D22" s="212"/>
    </row>
    <row r="23" spans="2:4" ht="12.75">
      <c r="B23" s="212"/>
      <c r="C23" s="212"/>
      <c r="D23" s="212"/>
    </row>
    <row r="24" spans="2:4" ht="12.75">
      <c r="B24" s="212"/>
      <c r="C24" s="212"/>
      <c r="D24" s="212"/>
    </row>
    <row r="25" spans="2:4" ht="12.75">
      <c r="B25" s="212"/>
      <c r="C25" s="212"/>
      <c r="D25" s="212"/>
    </row>
    <row r="26" spans="2:4" ht="12.75">
      <c r="B26" s="212"/>
      <c r="C26" s="212"/>
      <c r="D26" s="212"/>
    </row>
  </sheetData>
  <sheetProtection/>
  <mergeCells count="4">
    <mergeCell ref="A1:E1"/>
    <mergeCell ref="A2:E2"/>
    <mergeCell ref="A4:E4"/>
    <mergeCell ref="A3:E3"/>
  </mergeCells>
  <printOptions/>
  <pageMargins left="0.7874015748031497" right="0.5905511811023623" top="0.7086614173228347" bottom="0.98425196850393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86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74" sqref="A74:K74"/>
    </sheetView>
  </sheetViews>
  <sheetFormatPr defaultColWidth="9.00390625" defaultRowHeight="12.75"/>
  <cols>
    <col min="1" max="1" width="67.25390625" style="0" customWidth="1"/>
    <col min="2" max="2" width="5.25390625" style="0" customWidth="1"/>
    <col min="3" max="3" width="7.125" style="0" customWidth="1"/>
    <col min="4" max="4" width="10.125" style="0" customWidth="1"/>
    <col min="5" max="5" width="6.125" style="0" customWidth="1"/>
    <col min="6" max="6" width="6.75390625" style="0" customWidth="1"/>
    <col min="7" max="7" width="4.375" style="0" customWidth="1"/>
    <col min="8" max="8" width="10.25390625" style="0" hidden="1" customWidth="1"/>
    <col min="9" max="9" width="9.00390625" style="0" customWidth="1"/>
    <col min="10" max="11" width="8.875" style="0" customWidth="1"/>
    <col min="12" max="15" width="9.00390625" style="0" customWidth="1"/>
    <col min="16" max="16" width="10.25390625" style="0" customWidth="1"/>
    <col min="17" max="17" width="9.125" style="0" customWidth="1"/>
    <col min="18" max="18" width="9.00390625" style="0" customWidth="1"/>
    <col min="19" max="19" width="8.75390625" style="0" customWidth="1"/>
  </cols>
  <sheetData>
    <row r="1" spans="17:21" ht="12.75">
      <c r="Q1" s="146"/>
      <c r="R1" s="146"/>
      <c r="S1" s="146"/>
      <c r="T1" s="146"/>
      <c r="U1" s="146"/>
    </row>
    <row r="2" spans="1:21" ht="15">
      <c r="A2" s="785" t="s">
        <v>542</v>
      </c>
      <c r="B2" s="785"/>
      <c r="C2" s="785"/>
      <c r="D2" s="785"/>
      <c r="E2" s="785"/>
      <c r="F2" s="785"/>
      <c r="G2" s="690"/>
      <c r="H2" s="690"/>
      <c r="I2" s="690"/>
      <c r="J2" s="690"/>
      <c r="K2" s="690"/>
      <c r="M2" s="53"/>
      <c r="N2" s="53"/>
      <c r="O2" s="53"/>
      <c r="Q2" s="146"/>
      <c r="R2" s="146"/>
      <c r="S2" s="146"/>
      <c r="T2" s="146"/>
      <c r="U2" s="146"/>
    </row>
    <row r="3" spans="1:21" ht="33.75" customHeight="1">
      <c r="A3" s="790"/>
      <c r="B3" s="790"/>
      <c r="C3" s="791"/>
      <c r="D3" s="791"/>
      <c r="E3" s="791"/>
      <c r="F3" s="791"/>
      <c r="G3" s="792"/>
      <c r="H3" s="417" t="s">
        <v>1008</v>
      </c>
      <c r="I3" s="797" t="s">
        <v>699</v>
      </c>
      <c r="J3" s="798"/>
      <c r="K3" s="195" t="s">
        <v>683</v>
      </c>
      <c r="Q3" s="146"/>
      <c r="R3" s="146"/>
      <c r="S3" s="146"/>
      <c r="T3" s="146"/>
      <c r="U3" s="146"/>
    </row>
    <row r="4" spans="1:21" ht="12.75" customHeight="1">
      <c r="A4" s="794" t="s">
        <v>985</v>
      </c>
      <c r="B4" s="788" t="s">
        <v>320</v>
      </c>
      <c r="C4" s="783" t="s">
        <v>167</v>
      </c>
      <c r="D4" s="783" t="s">
        <v>323</v>
      </c>
      <c r="E4" s="783" t="s">
        <v>178</v>
      </c>
      <c r="F4" s="786" t="s">
        <v>851</v>
      </c>
      <c r="G4" s="783" t="s">
        <v>609</v>
      </c>
      <c r="H4" s="780" t="s">
        <v>174</v>
      </c>
      <c r="I4" s="795" t="s">
        <v>916</v>
      </c>
      <c r="J4" s="780" t="s">
        <v>175</v>
      </c>
      <c r="K4" s="780" t="s">
        <v>176</v>
      </c>
      <c r="M4" s="53"/>
      <c r="N4" s="53"/>
      <c r="O4" s="53"/>
      <c r="Q4" s="146"/>
      <c r="R4" s="146"/>
      <c r="S4" s="146"/>
      <c r="T4" s="146"/>
      <c r="U4" s="146"/>
    </row>
    <row r="5" spans="1:21" ht="11.25" customHeight="1">
      <c r="A5" s="794"/>
      <c r="B5" s="789"/>
      <c r="C5" s="784"/>
      <c r="D5" s="784"/>
      <c r="E5" s="784"/>
      <c r="F5" s="787"/>
      <c r="G5" s="793"/>
      <c r="H5" s="780"/>
      <c r="I5" s="796"/>
      <c r="J5" s="780"/>
      <c r="K5" s="780"/>
      <c r="M5" s="53"/>
      <c r="N5" s="53"/>
      <c r="O5" s="53"/>
      <c r="P5" s="53"/>
      <c r="Q5" s="146"/>
      <c r="R5" s="146"/>
      <c r="S5" s="146"/>
      <c r="T5" s="146"/>
      <c r="U5" s="146"/>
    </row>
    <row r="6" spans="1:21" ht="9.75" customHeight="1">
      <c r="A6" s="85">
        <v>1</v>
      </c>
      <c r="B6" s="85">
        <v>2</v>
      </c>
      <c r="C6" s="126" t="s">
        <v>800</v>
      </c>
      <c r="D6" s="126" t="s">
        <v>324</v>
      </c>
      <c r="E6" s="126" t="s">
        <v>801</v>
      </c>
      <c r="F6" s="126" t="s">
        <v>811</v>
      </c>
      <c r="G6" s="126"/>
      <c r="H6" s="394"/>
      <c r="I6" s="394"/>
      <c r="J6" s="393"/>
      <c r="K6" s="386"/>
      <c r="L6" s="428"/>
      <c r="M6" s="429"/>
      <c r="N6" s="429"/>
      <c r="O6" s="429"/>
      <c r="P6" s="428"/>
      <c r="Q6" s="387"/>
      <c r="R6" s="146"/>
      <c r="S6" s="146"/>
      <c r="T6" s="146"/>
      <c r="U6" s="146"/>
    </row>
    <row r="7" spans="1:21" ht="15.75">
      <c r="A7" s="189" t="s">
        <v>224</v>
      </c>
      <c r="B7" s="190" t="s">
        <v>303</v>
      </c>
      <c r="C7" s="191" t="s">
        <v>1</v>
      </c>
      <c r="D7" s="191" t="s">
        <v>486</v>
      </c>
      <c r="E7" s="191" t="s">
        <v>736</v>
      </c>
      <c r="F7" s="191" t="s">
        <v>736</v>
      </c>
      <c r="G7" s="191"/>
      <c r="H7" s="385" t="e">
        <f>H8+H40+H49+H56+H94+H98+H122+H134+H143</f>
        <v>#REF!</v>
      </c>
      <c r="I7" s="385">
        <f>I8+I40+I49+I56+I94+I98+I122+I134+I143</f>
        <v>76097.4</v>
      </c>
      <c r="J7" s="385">
        <f>J8+J40+J49+J56+J94+J98+J122+J134+J143</f>
        <v>73046.3</v>
      </c>
      <c r="K7" s="385">
        <f>K8+K40+K49+K56+K94+K98+K122+K134+K143</f>
        <v>76168.1</v>
      </c>
      <c r="L7" s="430" t="s">
        <v>917</v>
      </c>
      <c r="M7" s="431"/>
      <c r="N7" s="431"/>
      <c r="O7" s="431"/>
      <c r="P7" s="430"/>
      <c r="Q7" s="146"/>
      <c r="R7" s="146"/>
      <c r="S7" s="146"/>
      <c r="T7" s="146"/>
      <c r="U7" s="146"/>
    </row>
    <row r="8" spans="1:21" ht="14.25" customHeight="1">
      <c r="A8" s="189"/>
      <c r="B8" s="190"/>
      <c r="C8" s="191" t="s">
        <v>802</v>
      </c>
      <c r="D8" s="191"/>
      <c r="E8" s="191"/>
      <c r="F8" s="191"/>
      <c r="G8" s="191"/>
      <c r="H8" s="385" t="e">
        <f>H9+H12+H19+H25+H26+H28+H29+H30+#REF!+H27+#REF!+#REF!+#REF!+#REF!</f>
        <v>#REF!</v>
      </c>
      <c r="I8" s="385">
        <f>I9+I12+I19+I25+I26+I28+I29+I30+I27</f>
        <v>14713.7</v>
      </c>
      <c r="J8" s="385">
        <f>J9+J12+J19+J25+J26+J28+J29+J30+J27</f>
        <v>13969.099999999999</v>
      </c>
      <c r="K8" s="385">
        <f>K9+K12+K19+K25+K26+K28+K29+K30+K27</f>
        <v>14012.599999999999</v>
      </c>
      <c r="M8" s="53"/>
      <c r="N8" s="53"/>
      <c r="O8" s="53"/>
      <c r="Q8" s="146"/>
      <c r="R8" s="146"/>
      <c r="S8" s="146"/>
      <c r="T8" s="146"/>
      <c r="U8" s="146"/>
    </row>
    <row r="9" spans="1:21" ht="12.75">
      <c r="A9" s="136" t="s">
        <v>612</v>
      </c>
      <c r="B9" s="113" t="s">
        <v>303</v>
      </c>
      <c r="C9" s="114" t="s">
        <v>171</v>
      </c>
      <c r="D9" s="114" t="s">
        <v>172</v>
      </c>
      <c r="E9" s="114" t="s">
        <v>338</v>
      </c>
      <c r="F9" s="114" t="s">
        <v>736</v>
      </c>
      <c r="G9" s="114" t="s">
        <v>798</v>
      </c>
      <c r="H9" s="156">
        <f>H10+H11</f>
        <v>699.2</v>
      </c>
      <c r="I9" s="156">
        <f>I10+I11</f>
        <v>699.2</v>
      </c>
      <c r="J9" s="156">
        <f>J10+J11</f>
        <v>699.2</v>
      </c>
      <c r="K9" s="156">
        <f>K10+K11</f>
        <v>699.2</v>
      </c>
      <c r="L9" s="146"/>
      <c r="M9" s="393"/>
      <c r="N9" s="393"/>
      <c r="O9" s="393"/>
      <c r="P9" s="146"/>
      <c r="Q9" s="402"/>
      <c r="R9" s="402" t="s">
        <v>864</v>
      </c>
      <c r="S9" s="450"/>
      <c r="T9" s="257"/>
      <c r="U9" s="401"/>
    </row>
    <row r="10" spans="1:21" ht="12.75">
      <c r="A10" s="26" t="s">
        <v>654</v>
      </c>
      <c r="B10" s="52" t="s">
        <v>303</v>
      </c>
      <c r="C10" s="27" t="s">
        <v>171</v>
      </c>
      <c r="D10" s="13" t="s">
        <v>172</v>
      </c>
      <c r="E10" s="13" t="s">
        <v>146</v>
      </c>
      <c r="F10" s="27" t="s">
        <v>655</v>
      </c>
      <c r="G10" s="27"/>
      <c r="H10" s="396">
        <v>537</v>
      </c>
      <c r="I10" s="396">
        <v>537</v>
      </c>
      <c r="J10" s="396">
        <v>537</v>
      </c>
      <c r="K10" s="396">
        <v>537</v>
      </c>
      <c r="L10" s="418" t="s">
        <v>158</v>
      </c>
      <c r="M10" s="393"/>
      <c r="N10" s="393"/>
      <c r="O10" s="393"/>
      <c r="P10" s="146"/>
      <c r="Q10" s="403"/>
      <c r="R10" s="403" t="s">
        <v>863</v>
      </c>
      <c r="S10" s="450"/>
      <c r="T10" s="257"/>
      <c r="U10" s="146"/>
    </row>
    <row r="11" spans="1:22" ht="11.25" customHeight="1" thickBot="1">
      <c r="A11" s="65" t="s">
        <v>657</v>
      </c>
      <c r="B11" s="52" t="s">
        <v>303</v>
      </c>
      <c r="C11" s="27" t="s">
        <v>171</v>
      </c>
      <c r="D11" s="13" t="s">
        <v>172</v>
      </c>
      <c r="E11" s="13" t="s">
        <v>146</v>
      </c>
      <c r="F11" s="27" t="s">
        <v>656</v>
      </c>
      <c r="G11" s="27"/>
      <c r="H11" s="396">
        <v>162.2</v>
      </c>
      <c r="I11" s="396">
        <v>162.2</v>
      </c>
      <c r="J11" s="396">
        <v>162.2</v>
      </c>
      <c r="K11" s="396">
        <v>162.2</v>
      </c>
      <c r="L11" s="146"/>
      <c r="M11" s="393"/>
      <c r="N11" s="393"/>
      <c r="O11" s="393"/>
      <c r="P11" s="146"/>
      <c r="Q11" s="400"/>
      <c r="R11" s="451"/>
      <c r="S11" s="452"/>
      <c r="T11" s="146"/>
      <c r="U11" s="146"/>
      <c r="V11" s="146"/>
    </row>
    <row r="12" spans="1:21" ht="13.5" thickBot="1">
      <c r="A12" s="112" t="s">
        <v>613</v>
      </c>
      <c r="B12" s="113" t="s">
        <v>303</v>
      </c>
      <c r="C12" s="114" t="s">
        <v>256</v>
      </c>
      <c r="D12" s="114" t="s">
        <v>227</v>
      </c>
      <c r="E12" s="114" t="s">
        <v>338</v>
      </c>
      <c r="F12" s="114" t="s">
        <v>736</v>
      </c>
      <c r="G12" s="114" t="s">
        <v>799</v>
      </c>
      <c r="H12" s="156" t="e">
        <f>H13+H14+H15+H16+H17+#REF!+H18</f>
        <v>#REF!</v>
      </c>
      <c r="I12" s="156">
        <f>I13+I14+I15+I16+I17+I18</f>
        <v>581.4</v>
      </c>
      <c r="J12" s="156">
        <f>J13+J14+J15+J16+J17+J18</f>
        <v>583.2</v>
      </c>
      <c r="K12" s="156">
        <f>K13+K14+K15+K16+K17+K18</f>
        <v>593.3</v>
      </c>
      <c r="L12" s="146"/>
      <c r="M12" s="393"/>
      <c r="N12" s="393"/>
      <c r="O12" s="393"/>
      <c r="P12" s="146"/>
      <c r="Q12" s="412" t="s">
        <v>268</v>
      </c>
      <c r="R12" s="414">
        <v>223</v>
      </c>
      <c r="S12" s="413" t="s">
        <v>269</v>
      </c>
      <c r="T12" s="146"/>
      <c r="U12" s="400"/>
    </row>
    <row r="13" spans="1:21" ht="12" customHeight="1">
      <c r="A13" s="26" t="s">
        <v>654</v>
      </c>
      <c r="B13" s="52" t="s">
        <v>303</v>
      </c>
      <c r="C13" s="27" t="s">
        <v>256</v>
      </c>
      <c r="D13" s="13" t="s">
        <v>227</v>
      </c>
      <c r="E13" s="13" t="s">
        <v>146</v>
      </c>
      <c r="F13" s="27" t="s">
        <v>655</v>
      </c>
      <c r="G13" s="27"/>
      <c r="H13" s="396">
        <v>512.6</v>
      </c>
      <c r="I13" s="396">
        <v>440.8</v>
      </c>
      <c r="J13" s="396">
        <v>444.4</v>
      </c>
      <c r="K13" s="396">
        <v>446.4</v>
      </c>
      <c r="L13" s="398"/>
      <c r="M13" s="393">
        <v>512.6</v>
      </c>
      <c r="N13" s="393"/>
      <c r="O13" s="393"/>
      <c r="P13" s="146"/>
      <c r="Q13" s="409"/>
      <c r="R13" s="410"/>
      <c r="S13" s="411"/>
      <c r="T13" s="146"/>
      <c r="U13" s="146"/>
    </row>
    <row r="14" spans="1:21" ht="12" customHeight="1">
      <c r="A14" s="65" t="s">
        <v>0</v>
      </c>
      <c r="B14" s="52" t="s">
        <v>303</v>
      </c>
      <c r="C14" s="27" t="s">
        <v>256</v>
      </c>
      <c r="D14" s="13" t="s">
        <v>227</v>
      </c>
      <c r="E14" s="13" t="s">
        <v>146</v>
      </c>
      <c r="F14" s="27" t="s">
        <v>656</v>
      </c>
      <c r="G14" s="27"/>
      <c r="H14" s="396">
        <v>154.9</v>
      </c>
      <c r="I14" s="396">
        <v>133.2</v>
      </c>
      <c r="J14" s="396">
        <v>134.3</v>
      </c>
      <c r="K14" s="396">
        <v>134.9</v>
      </c>
      <c r="L14" s="146"/>
      <c r="M14" s="439">
        <v>154.9</v>
      </c>
      <c r="N14" s="439"/>
      <c r="O14" s="439"/>
      <c r="P14" s="146"/>
      <c r="Q14" s="406"/>
      <c r="R14" s="405"/>
      <c r="S14" s="386"/>
      <c r="T14" s="146"/>
      <c r="U14" s="146"/>
    </row>
    <row r="15" spans="1:21" ht="10.5" customHeight="1">
      <c r="A15" s="26" t="s">
        <v>659</v>
      </c>
      <c r="B15" s="52" t="s">
        <v>303</v>
      </c>
      <c r="C15" s="27" t="s">
        <v>256</v>
      </c>
      <c r="D15" s="13" t="s">
        <v>227</v>
      </c>
      <c r="E15" s="13" t="s">
        <v>259</v>
      </c>
      <c r="F15" s="27" t="s">
        <v>660</v>
      </c>
      <c r="G15" s="27"/>
      <c r="H15" s="151">
        <v>1</v>
      </c>
      <c r="I15" s="151">
        <v>0.5</v>
      </c>
      <c r="J15" s="151">
        <v>0.5</v>
      </c>
      <c r="K15" s="151">
        <v>1</v>
      </c>
      <c r="L15" s="146"/>
      <c r="M15" s="441"/>
      <c r="N15" s="441"/>
      <c r="O15" s="441"/>
      <c r="P15" s="390"/>
      <c r="Q15" s="394"/>
      <c r="R15" s="405"/>
      <c r="S15" s="386"/>
      <c r="T15" s="146"/>
      <c r="U15" s="146"/>
    </row>
    <row r="16" spans="1:21" ht="11.25" customHeight="1">
      <c r="A16" s="26" t="s">
        <v>266</v>
      </c>
      <c r="B16" s="52" t="s">
        <v>303</v>
      </c>
      <c r="C16" s="27" t="s">
        <v>256</v>
      </c>
      <c r="D16" s="13" t="s">
        <v>227</v>
      </c>
      <c r="E16" s="13" t="s">
        <v>290</v>
      </c>
      <c r="F16" s="27" t="s">
        <v>417</v>
      </c>
      <c r="G16" s="27"/>
      <c r="H16" s="151">
        <v>1</v>
      </c>
      <c r="I16" s="151">
        <v>0.5</v>
      </c>
      <c r="J16" s="151">
        <v>0.5</v>
      </c>
      <c r="K16" s="151">
        <v>1</v>
      </c>
      <c r="L16" s="146"/>
      <c r="M16" s="442"/>
      <c r="N16" s="442"/>
      <c r="O16" s="442"/>
      <c r="P16" s="146"/>
      <c r="Q16" s="406"/>
      <c r="R16" s="405"/>
      <c r="S16" s="393"/>
      <c r="T16" s="146"/>
      <c r="U16" s="146"/>
    </row>
    <row r="17" spans="1:21" ht="10.5" customHeight="1">
      <c r="A17" s="3" t="s">
        <v>577</v>
      </c>
      <c r="B17" s="52" t="s">
        <v>303</v>
      </c>
      <c r="C17" s="27" t="s">
        <v>888</v>
      </c>
      <c r="D17" s="13" t="s">
        <v>227</v>
      </c>
      <c r="E17" s="13" t="s">
        <v>290</v>
      </c>
      <c r="F17" s="27" t="s">
        <v>253</v>
      </c>
      <c r="G17" s="27"/>
      <c r="H17" s="396">
        <v>6.4</v>
      </c>
      <c r="I17" s="151">
        <v>3</v>
      </c>
      <c r="J17" s="151">
        <v>1.5</v>
      </c>
      <c r="K17" s="151">
        <v>6</v>
      </c>
      <c r="L17" s="398">
        <v>0.065</v>
      </c>
      <c r="M17" s="442"/>
      <c r="N17" s="442"/>
      <c r="O17" s="442"/>
      <c r="P17" s="146"/>
      <c r="Q17" s="393"/>
      <c r="R17" s="386"/>
      <c r="S17" s="393"/>
      <c r="T17" s="146"/>
      <c r="U17" s="146"/>
    </row>
    <row r="18" spans="1:21" ht="10.5" customHeight="1">
      <c r="A18" s="26" t="s">
        <v>254</v>
      </c>
      <c r="B18" s="52" t="s">
        <v>303</v>
      </c>
      <c r="C18" s="27" t="s">
        <v>256</v>
      </c>
      <c r="D18" s="13" t="s">
        <v>227</v>
      </c>
      <c r="E18" s="13" t="s">
        <v>290</v>
      </c>
      <c r="F18" s="27" t="s">
        <v>255</v>
      </c>
      <c r="G18" s="27"/>
      <c r="H18" s="396">
        <v>7.2</v>
      </c>
      <c r="I18" s="151">
        <v>3.4</v>
      </c>
      <c r="J18" s="151">
        <v>2</v>
      </c>
      <c r="K18" s="151">
        <v>4</v>
      </c>
      <c r="L18" s="398">
        <v>0.065</v>
      </c>
      <c r="M18" s="442"/>
      <c r="N18" s="442"/>
      <c r="O18" s="442"/>
      <c r="P18" s="146"/>
      <c r="Q18" s="393"/>
      <c r="R18" s="386"/>
      <c r="S18" s="393"/>
      <c r="T18" s="146"/>
      <c r="U18" s="146"/>
    </row>
    <row r="19" spans="1:21" ht="13.5" customHeight="1">
      <c r="A19" s="187" t="s">
        <v>806</v>
      </c>
      <c r="B19" s="113" t="s">
        <v>303</v>
      </c>
      <c r="C19" s="114" t="s">
        <v>74</v>
      </c>
      <c r="D19" s="114" t="s">
        <v>227</v>
      </c>
      <c r="E19" s="114" t="s">
        <v>338</v>
      </c>
      <c r="F19" s="114" t="s">
        <v>736</v>
      </c>
      <c r="G19" s="114" t="s">
        <v>800</v>
      </c>
      <c r="H19" s="155">
        <f>H20+H21+H22+H23+H24</f>
        <v>6298.5</v>
      </c>
      <c r="I19" s="155">
        <f>I20+I21+I22+I23+I24</f>
        <v>5686.799999999999</v>
      </c>
      <c r="J19" s="155">
        <f>J20+J21+J22+J23+J24</f>
        <v>5385.4</v>
      </c>
      <c r="K19" s="155">
        <f>K20+K21+K22+K23+K24</f>
        <v>5423.799999999999</v>
      </c>
      <c r="L19" s="146"/>
      <c r="M19" s="386"/>
      <c r="N19" s="386"/>
      <c r="O19" s="386"/>
      <c r="P19" s="146"/>
      <c r="Q19" s="386"/>
      <c r="R19" s="386"/>
      <c r="S19" s="386"/>
      <c r="T19" s="146"/>
      <c r="U19" s="146"/>
    </row>
    <row r="20" spans="1:21" ht="11.25" customHeight="1">
      <c r="A20" s="26" t="s">
        <v>654</v>
      </c>
      <c r="B20" s="52" t="s">
        <v>303</v>
      </c>
      <c r="C20" s="27" t="s">
        <v>74</v>
      </c>
      <c r="D20" s="13" t="s">
        <v>227</v>
      </c>
      <c r="E20" s="13" t="s">
        <v>146</v>
      </c>
      <c r="F20" s="27" t="s">
        <v>655</v>
      </c>
      <c r="G20" s="27"/>
      <c r="H20" s="396">
        <v>4797.6</v>
      </c>
      <c r="I20" s="396">
        <v>4351.2</v>
      </c>
      <c r="J20" s="396">
        <v>4131.2</v>
      </c>
      <c r="K20" s="396">
        <v>4149.2</v>
      </c>
      <c r="L20" s="432"/>
      <c r="M20" s="386">
        <v>4797.6</v>
      </c>
      <c r="N20" s="386"/>
      <c r="O20" s="386"/>
      <c r="P20" s="146"/>
      <c r="Q20" s="386"/>
      <c r="R20" s="386"/>
      <c r="S20" s="386"/>
      <c r="T20" s="146"/>
      <c r="U20" s="146"/>
    </row>
    <row r="21" spans="1:21" ht="10.5" customHeight="1">
      <c r="A21" s="65" t="s">
        <v>657</v>
      </c>
      <c r="B21" s="52" t="s">
        <v>303</v>
      </c>
      <c r="C21" s="27" t="s">
        <v>74</v>
      </c>
      <c r="D21" s="13" t="s">
        <v>227</v>
      </c>
      <c r="E21" s="13" t="s">
        <v>147</v>
      </c>
      <c r="F21" s="27" t="s">
        <v>658</v>
      </c>
      <c r="G21" s="27"/>
      <c r="H21" s="151">
        <v>3</v>
      </c>
      <c r="I21" s="151">
        <v>1.5</v>
      </c>
      <c r="J21" s="151">
        <v>1.5</v>
      </c>
      <c r="K21" s="151">
        <v>1.5</v>
      </c>
      <c r="L21" s="387"/>
      <c r="M21" s="386"/>
      <c r="N21" s="386"/>
      <c r="O21" s="386"/>
      <c r="P21" s="146"/>
      <c r="Q21" s="386"/>
      <c r="R21" s="386"/>
      <c r="S21" s="386"/>
      <c r="T21" s="146"/>
      <c r="U21" s="146"/>
    </row>
    <row r="22" spans="1:21" ht="10.5" customHeight="1">
      <c r="A22" s="65" t="s">
        <v>578</v>
      </c>
      <c r="B22" s="52" t="s">
        <v>303</v>
      </c>
      <c r="C22" s="27" t="s">
        <v>74</v>
      </c>
      <c r="D22" s="13" t="s">
        <v>227</v>
      </c>
      <c r="E22" s="13" t="s">
        <v>146</v>
      </c>
      <c r="F22" s="27" t="s">
        <v>656</v>
      </c>
      <c r="G22" s="27"/>
      <c r="H22" s="396">
        <v>1448.9</v>
      </c>
      <c r="I22" s="396">
        <v>1314.1</v>
      </c>
      <c r="J22" s="396">
        <v>1247.7</v>
      </c>
      <c r="K22" s="396">
        <v>1253.1</v>
      </c>
      <c r="L22" s="387"/>
      <c r="M22" s="386">
        <v>1448.9</v>
      </c>
      <c r="N22" s="386"/>
      <c r="O22" s="386"/>
      <c r="P22" s="146"/>
      <c r="Q22" s="386"/>
      <c r="R22" s="386"/>
      <c r="S22" s="386"/>
      <c r="T22" s="146"/>
      <c r="U22" s="146"/>
    </row>
    <row r="23" spans="1:21" ht="11.25" customHeight="1">
      <c r="A23" s="3" t="s">
        <v>577</v>
      </c>
      <c r="B23" s="52" t="s">
        <v>303</v>
      </c>
      <c r="C23" s="27" t="s">
        <v>74</v>
      </c>
      <c r="D23" s="13" t="s">
        <v>227</v>
      </c>
      <c r="E23" s="13" t="s">
        <v>290</v>
      </c>
      <c r="F23" s="13" t="s">
        <v>253</v>
      </c>
      <c r="G23" s="13"/>
      <c r="H23" s="396">
        <v>38.3</v>
      </c>
      <c r="I23" s="151">
        <v>15</v>
      </c>
      <c r="J23" s="151">
        <v>5</v>
      </c>
      <c r="K23" s="151">
        <v>10</v>
      </c>
      <c r="L23" s="398">
        <v>0.065</v>
      </c>
      <c r="M23" s="386"/>
      <c r="N23" s="386"/>
      <c r="O23" s="386"/>
      <c r="P23" s="387"/>
      <c r="Q23" s="393"/>
      <c r="R23" s="386"/>
      <c r="S23" s="393"/>
      <c r="T23" s="146"/>
      <c r="U23" s="146"/>
    </row>
    <row r="24" spans="1:21" ht="11.25" customHeight="1">
      <c r="A24" s="3" t="s">
        <v>254</v>
      </c>
      <c r="B24" s="52" t="s">
        <v>303</v>
      </c>
      <c r="C24" s="13" t="s">
        <v>74</v>
      </c>
      <c r="D24" s="13" t="s">
        <v>227</v>
      </c>
      <c r="E24" s="13" t="s">
        <v>290</v>
      </c>
      <c r="F24" s="13" t="s">
        <v>255</v>
      </c>
      <c r="G24" s="13"/>
      <c r="H24" s="396">
        <v>10.7</v>
      </c>
      <c r="I24" s="151">
        <v>5</v>
      </c>
      <c r="J24" s="151">
        <v>0</v>
      </c>
      <c r="K24" s="151">
        <v>10</v>
      </c>
      <c r="L24" s="398">
        <v>0.065</v>
      </c>
      <c r="M24" s="386"/>
      <c r="N24" s="386"/>
      <c r="O24" s="386"/>
      <c r="P24" s="387"/>
      <c r="Q24" s="386"/>
      <c r="R24" s="386"/>
      <c r="S24" s="386"/>
      <c r="T24" s="146"/>
      <c r="U24" s="146"/>
    </row>
    <row r="25" spans="1:21" ht="12.75">
      <c r="A25" s="80" t="s">
        <v>958</v>
      </c>
      <c r="B25" s="113" t="s">
        <v>303</v>
      </c>
      <c r="C25" s="114" t="s">
        <v>288</v>
      </c>
      <c r="D25" s="114" t="s">
        <v>228</v>
      </c>
      <c r="E25" s="114" t="s">
        <v>508</v>
      </c>
      <c r="F25" s="114" t="s">
        <v>346</v>
      </c>
      <c r="G25" s="114" t="s">
        <v>324</v>
      </c>
      <c r="H25" s="156">
        <v>90</v>
      </c>
      <c r="I25" s="156">
        <v>90</v>
      </c>
      <c r="J25" s="156">
        <v>90</v>
      </c>
      <c r="K25" s="156">
        <v>90</v>
      </c>
      <c r="L25" s="146"/>
      <c r="M25" s="386"/>
      <c r="N25" s="386"/>
      <c r="O25" s="386"/>
      <c r="P25" s="387"/>
      <c r="Q25" s="386"/>
      <c r="R25" s="386"/>
      <c r="S25" s="386"/>
      <c r="T25" s="146"/>
      <c r="U25" s="146"/>
    </row>
    <row r="26" spans="1:21" ht="12.75">
      <c r="A26" s="80" t="s">
        <v>957</v>
      </c>
      <c r="B26" s="113" t="s">
        <v>303</v>
      </c>
      <c r="C26" s="114" t="s">
        <v>288</v>
      </c>
      <c r="D26" s="114" t="s">
        <v>228</v>
      </c>
      <c r="E26" s="114" t="s">
        <v>508</v>
      </c>
      <c r="F26" s="114" t="s">
        <v>346</v>
      </c>
      <c r="G26" s="114" t="s">
        <v>801</v>
      </c>
      <c r="H26" s="156">
        <v>45</v>
      </c>
      <c r="I26" s="156">
        <v>45</v>
      </c>
      <c r="J26" s="156">
        <v>45</v>
      </c>
      <c r="K26" s="156">
        <v>45</v>
      </c>
      <c r="L26" s="146"/>
      <c r="M26" s="386"/>
      <c r="N26" s="386"/>
      <c r="O26" s="386"/>
      <c r="P26" s="387"/>
      <c r="Q26" s="386"/>
      <c r="R26" s="386"/>
      <c r="S26" s="386"/>
      <c r="T26" s="146"/>
      <c r="U26" s="146"/>
    </row>
    <row r="27" spans="1:21" ht="12.75">
      <c r="A27" s="80" t="s">
        <v>920</v>
      </c>
      <c r="B27" s="113" t="s">
        <v>303</v>
      </c>
      <c r="C27" s="114" t="s">
        <v>218</v>
      </c>
      <c r="D27" s="114" t="s">
        <v>873</v>
      </c>
      <c r="E27" s="114" t="s">
        <v>921</v>
      </c>
      <c r="F27" s="114" t="s">
        <v>346</v>
      </c>
      <c r="G27" s="114" t="s">
        <v>856</v>
      </c>
      <c r="H27" s="156">
        <v>50</v>
      </c>
      <c r="I27" s="156">
        <v>50</v>
      </c>
      <c r="J27" s="156">
        <v>0</v>
      </c>
      <c r="K27" s="156">
        <v>0</v>
      </c>
      <c r="L27" s="146"/>
      <c r="M27" s="386">
        <v>50</v>
      </c>
      <c r="N27" s="386"/>
      <c r="O27" s="386"/>
      <c r="P27" s="387"/>
      <c r="Q27" s="386"/>
      <c r="R27" s="386"/>
      <c r="S27" s="386"/>
      <c r="T27" s="146"/>
      <c r="U27" s="146"/>
    </row>
    <row r="28" spans="1:21" ht="13.5" customHeight="1">
      <c r="A28" s="136" t="s">
        <v>877</v>
      </c>
      <c r="B28" s="113" t="s">
        <v>303</v>
      </c>
      <c r="C28" s="114" t="s">
        <v>218</v>
      </c>
      <c r="D28" s="114" t="s">
        <v>873</v>
      </c>
      <c r="E28" s="114" t="s">
        <v>290</v>
      </c>
      <c r="F28" s="114" t="s">
        <v>346</v>
      </c>
      <c r="G28" s="114" t="s">
        <v>811</v>
      </c>
      <c r="H28" s="156">
        <v>150</v>
      </c>
      <c r="I28" s="156">
        <v>200</v>
      </c>
      <c r="J28" s="156">
        <v>200</v>
      </c>
      <c r="K28" s="156">
        <v>200</v>
      </c>
      <c r="L28" s="146"/>
      <c r="M28" s="386"/>
      <c r="N28" s="386"/>
      <c r="O28" s="386"/>
      <c r="P28" s="387"/>
      <c r="Q28" s="386"/>
      <c r="R28" s="386"/>
      <c r="S28" s="386"/>
      <c r="T28" s="146"/>
      <c r="U28" s="146"/>
    </row>
    <row r="29" spans="1:21" ht="14.25" customHeight="1">
      <c r="A29" s="136" t="s">
        <v>156</v>
      </c>
      <c r="B29" s="113" t="s">
        <v>303</v>
      </c>
      <c r="C29" s="114" t="s">
        <v>218</v>
      </c>
      <c r="D29" s="114" t="s">
        <v>874</v>
      </c>
      <c r="E29" s="114" t="s">
        <v>290</v>
      </c>
      <c r="F29" s="114" t="s">
        <v>253</v>
      </c>
      <c r="G29" s="114" t="s">
        <v>122</v>
      </c>
      <c r="H29" s="156">
        <v>50</v>
      </c>
      <c r="I29" s="156">
        <v>50</v>
      </c>
      <c r="J29" s="156">
        <v>0</v>
      </c>
      <c r="K29" s="156">
        <v>0</v>
      </c>
      <c r="L29" s="146"/>
      <c r="M29" s="386">
        <v>50</v>
      </c>
      <c r="N29" s="386"/>
      <c r="O29" s="386"/>
      <c r="P29" s="387"/>
      <c r="Q29" s="386"/>
      <c r="R29" s="386"/>
      <c r="S29" s="386"/>
      <c r="T29" s="146"/>
      <c r="U29" s="146"/>
    </row>
    <row r="30" spans="1:21" ht="25.5">
      <c r="A30" s="112" t="s">
        <v>103</v>
      </c>
      <c r="B30" s="113" t="s">
        <v>303</v>
      </c>
      <c r="C30" s="114" t="s">
        <v>218</v>
      </c>
      <c r="D30" s="114" t="s">
        <v>129</v>
      </c>
      <c r="E30" s="114" t="s">
        <v>285</v>
      </c>
      <c r="F30" s="114" t="s">
        <v>736</v>
      </c>
      <c r="G30" s="114" t="s">
        <v>857</v>
      </c>
      <c r="H30" s="156" t="e">
        <f>H31+H32+H33+H34+H35+H36+H37+H38+#REF!+H39</f>
        <v>#REF!</v>
      </c>
      <c r="I30" s="156">
        <f>I31+I32+I33+I34+I35+I36+I37+I38+I39</f>
        <v>7311.3</v>
      </c>
      <c r="J30" s="156">
        <f>J31+J32+J33+J34+J35+J36+J37+J38+J39</f>
        <v>6966.3</v>
      </c>
      <c r="K30" s="156">
        <f>K31+K32+K33+K34+K35+K36+K37+K38+K39</f>
        <v>6961.3</v>
      </c>
      <c r="L30" s="146"/>
      <c r="M30" s="386"/>
      <c r="N30" s="386"/>
      <c r="O30" s="386"/>
      <c r="P30" s="387"/>
      <c r="Q30" s="386"/>
      <c r="R30" s="386"/>
      <c r="S30" s="386"/>
      <c r="T30" s="146"/>
      <c r="U30" s="146"/>
    </row>
    <row r="31" spans="1:21" ht="12.75">
      <c r="A31" s="3" t="s">
        <v>654</v>
      </c>
      <c r="B31" s="52" t="s">
        <v>303</v>
      </c>
      <c r="C31" s="13" t="s">
        <v>218</v>
      </c>
      <c r="D31" s="13" t="s">
        <v>129</v>
      </c>
      <c r="E31" s="13" t="s">
        <v>636</v>
      </c>
      <c r="F31" s="13" t="s">
        <v>655</v>
      </c>
      <c r="G31" s="13"/>
      <c r="H31" s="396">
        <v>2882.6</v>
      </c>
      <c r="I31" s="396">
        <v>2919.4</v>
      </c>
      <c r="J31" s="396">
        <v>2919.4</v>
      </c>
      <c r="K31" s="396">
        <v>2919.4</v>
      </c>
      <c r="L31" s="398">
        <v>0.065</v>
      </c>
      <c r="M31" s="386"/>
      <c r="N31" s="386"/>
      <c r="O31" s="386"/>
      <c r="P31" s="391"/>
      <c r="Q31" s="393"/>
      <c r="R31" s="386"/>
      <c r="S31" s="386"/>
      <c r="T31" s="146"/>
      <c r="U31" s="146"/>
    </row>
    <row r="32" spans="1:21" ht="12.75">
      <c r="A32" s="3" t="s">
        <v>654</v>
      </c>
      <c r="B32" s="52" t="s">
        <v>303</v>
      </c>
      <c r="C32" s="13" t="s">
        <v>218</v>
      </c>
      <c r="D32" s="13" t="s">
        <v>129</v>
      </c>
      <c r="E32" s="13" t="s">
        <v>308</v>
      </c>
      <c r="F32" s="13" t="s">
        <v>658</v>
      </c>
      <c r="G32" s="13"/>
      <c r="H32" s="396">
        <v>3</v>
      </c>
      <c r="I32" s="396">
        <v>3</v>
      </c>
      <c r="J32" s="396">
        <v>3</v>
      </c>
      <c r="K32" s="396">
        <v>3</v>
      </c>
      <c r="L32" s="398"/>
      <c r="M32" s="386"/>
      <c r="N32" s="386"/>
      <c r="O32" s="386"/>
      <c r="P32" s="391"/>
      <c r="Q32" s="393"/>
      <c r="R32" s="386"/>
      <c r="S32" s="386"/>
      <c r="T32" s="146"/>
      <c r="U32" s="146"/>
    </row>
    <row r="33" spans="1:21" ht="12.75">
      <c r="A33" s="1" t="s">
        <v>0</v>
      </c>
      <c r="B33" s="52" t="s">
        <v>303</v>
      </c>
      <c r="C33" s="13" t="s">
        <v>218</v>
      </c>
      <c r="D33" s="13" t="s">
        <v>129</v>
      </c>
      <c r="E33" s="13" t="s">
        <v>636</v>
      </c>
      <c r="F33" s="13" t="s">
        <v>656</v>
      </c>
      <c r="G33" s="13"/>
      <c r="H33" s="396">
        <v>870.6</v>
      </c>
      <c r="I33" s="396">
        <v>881.7</v>
      </c>
      <c r="J33" s="396">
        <v>881.7</v>
      </c>
      <c r="K33" s="396">
        <v>881.7</v>
      </c>
      <c r="L33" s="146"/>
      <c r="M33" s="386"/>
      <c r="N33" s="386"/>
      <c r="O33" s="386"/>
      <c r="P33" s="392"/>
      <c r="Q33" s="393"/>
      <c r="R33" s="386"/>
      <c r="S33" s="386"/>
      <c r="T33" s="146"/>
      <c r="U33" s="146"/>
    </row>
    <row r="34" spans="1:21" ht="12.75">
      <c r="A34" s="3" t="s">
        <v>659</v>
      </c>
      <c r="B34" s="52" t="s">
        <v>303</v>
      </c>
      <c r="C34" s="13" t="s">
        <v>218</v>
      </c>
      <c r="D34" s="13" t="s">
        <v>129</v>
      </c>
      <c r="E34" s="27" t="s">
        <v>259</v>
      </c>
      <c r="F34" s="13" t="s">
        <v>660</v>
      </c>
      <c r="G34" s="13"/>
      <c r="H34" s="151">
        <v>300</v>
      </c>
      <c r="I34" s="151">
        <v>300</v>
      </c>
      <c r="J34" s="151">
        <v>300</v>
      </c>
      <c r="K34" s="151">
        <v>300</v>
      </c>
      <c r="L34" s="146"/>
      <c r="M34" s="386"/>
      <c r="N34" s="386"/>
      <c r="O34" s="386"/>
      <c r="P34" s="387"/>
      <c r="Q34" s="386"/>
      <c r="R34" s="386"/>
      <c r="S34" s="386"/>
      <c r="T34" s="146"/>
      <c r="U34" s="146"/>
    </row>
    <row r="35" spans="1:21" ht="12.75">
      <c r="A35" s="26" t="s">
        <v>413</v>
      </c>
      <c r="B35" s="52" t="s">
        <v>303</v>
      </c>
      <c r="C35" s="13" t="s">
        <v>218</v>
      </c>
      <c r="D35" s="13" t="s">
        <v>129</v>
      </c>
      <c r="E35" s="27" t="s">
        <v>290</v>
      </c>
      <c r="F35" s="13" t="s">
        <v>414</v>
      </c>
      <c r="G35" s="13"/>
      <c r="H35" s="396">
        <v>1487.2</v>
      </c>
      <c r="I35" s="396">
        <v>1487.2</v>
      </c>
      <c r="J35" s="396">
        <v>1487.2</v>
      </c>
      <c r="K35" s="396">
        <v>1487.2</v>
      </c>
      <c r="L35" s="397">
        <v>0.07</v>
      </c>
      <c r="M35" s="386"/>
      <c r="N35" s="386"/>
      <c r="O35" s="386"/>
      <c r="P35" s="387"/>
      <c r="Q35" s="393"/>
      <c r="R35" s="393"/>
      <c r="S35" s="393"/>
      <c r="T35" s="146"/>
      <c r="U35" s="146"/>
    </row>
    <row r="36" spans="1:21" ht="12.75">
      <c r="A36" s="26" t="s">
        <v>266</v>
      </c>
      <c r="B36" s="52" t="s">
        <v>303</v>
      </c>
      <c r="C36" s="13" t="s">
        <v>218</v>
      </c>
      <c r="D36" s="13" t="s">
        <v>129</v>
      </c>
      <c r="E36" s="27" t="s">
        <v>290</v>
      </c>
      <c r="F36" s="13" t="s">
        <v>417</v>
      </c>
      <c r="G36" s="13"/>
      <c r="H36" s="151">
        <v>190</v>
      </c>
      <c r="I36" s="151">
        <v>200</v>
      </c>
      <c r="J36" s="151">
        <v>200</v>
      </c>
      <c r="K36" s="151">
        <v>200</v>
      </c>
      <c r="L36" s="146"/>
      <c r="M36" s="386"/>
      <c r="N36" s="386"/>
      <c r="O36" s="386"/>
      <c r="P36" s="391"/>
      <c r="Q36" s="386"/>
      <c r="R36" s="386"/>
      <c r="S36" s="386"/>
      <c r="T36" s="146"/>
      <c r="U36" s="146"/>
    </row>
    <row r="37" spans="1:21" ht="12.75">
      <c r="A37" s="3" t="s">
        <v>577</v>
      </c>
      <c r="B37" s="52" t="s">
        <v>303</v>
      </c>
      <c r="C37" s="13" t="s">
        <v>218</v>
      </c>
      <c r="D37" s="13" t="s">
        <v>129</v>
      </c>
      <c r="E37" s="27" t="s">
        <v>290</v>
      </c>
      <c r="F37" s="13" t="s">
        <v>253</v>
      </c>
      <c r="G37" s="13"/>
      <c r="H37" s="396">
        <v>468.6</v>
      </c>
      <c r="I37" s="151">
        <v>750</v>
      </c>
      <c r="J37" s="151">
        <v>445</v>
      </c>
      <c r="K37" s="151">
        <v>440</v>
      </c>
      <c r="L37" s="398">
        <v>0.065</v>
      </c>
      <c r="M37" s="386"/>
      <c r="N37" s="386"/>
      <c r="O37" s="386"/>
      <c r="P37" s="146"/>
      <c r="Q37" s="393"/>
      <c r="R37" s="386"/>
      <c r="S37" s="393"/>
      <c r="T37" s="146"/>
      <c r="U37" s="146"/>
    </row>
    <row r="38" spans="1:21" ht="12.75">
      <c r="A38" s="26" t="s">
        <v>818</v>
      </c>
      <c r="B38" s="52" t="s">
        <v>303</v>
      </c>
      <c r="C38" s="13" t="s">
        <v>218</v>
      </c>
      <c r="D38" s="13" t="s">
        <v>129</v>
      </c>
      <c r="E38" s="27" t="s">
        <v>290</v>
      </c>
      <c r="F38" s="13" t="s">
        <v>346</v>
      </c>
      <c r="G38" s="13"/>
      <c r="H38" s="151">
        <v>576</v>
      </c>
      <c r="I38" s="151">
        <v>80</v>
      </c>
      <c r="J38" s="151">
        <v>80</v>
      </c>
      <c r="K38" s="151">
        <v>80</v>
      </c>
      <c r="L38" s="146"/>
      <c r="M38" s="386"/>
      <c r="N38" s="386"/>
      <c r="O38" s="386"/>
      <c r="P38" s="146"/>
      <c r="Q38" s="386"/>
      <c r="R38" s="386"/>
      <c r="S38" s="386"/>
      <c r="T38" s="146"/>
      <c r="U38" s="146"/>
    </row>
    <row r="39" spans="1:21" ht="12.75">
      <c r="A39" s="3" t="s">
        <v>131</v>
      </c>
      <c r="B39" s="52" t="s">
        <v>303</v>
      </c>
      <c r="C39" s="13" t="s">
        <v>218</v>
      </c>
      <c r="D39" s="13" t="s">
        <v>129</v>
      </c>
      <c r="E39" s="27" t="s">
        <v>290</v>
      </c>
      <c r="F39" s="13" t="s">
        <v>255</v>
      </c>
      <c r="G39" s="13"/>
      <c r="H39" s="396">
        <v>671</v>
      </c>
      <c r="I39" s="151">
        <v>690</v>
      </c>
      <c r="J39" s="151">
        <v>650</v>
      </c>
      <c r="K39" s="151">
        <v>650</v>
      </c>
      <c r="L39" s="398">
        <v>0.065</v>
      </c>
      <c r="M39" s="386"/>
      <c r="N39" s="386"/>
      <c r="O39" s="386"/>
      <c r="P39" s="146"/>
      <c r="Q39" s="393"/>
      <c r="R39" s="386"/>
      <c r="S39" s="393"/>
      <c r="T39" s="146"/>
      <c r="U39" s="146"/>
    </row>
    <row r="40" spans="1:21" ht="14.25" customHeight="1">
      <c r="A40" s="42"/>
      <c r="B40" s="17"/>
      <c r="C40" s="191" t="s">
        <v>327</v>
      </c>
      <c r="D40" s="193"/>
      <c r="E40" s="193"/>
      <c r="F40" s="193"/>
      <c r="G40" s="193"/>
      <c r="H40" s="194" t="e">
        <f>H41+H47+H48</f>
        <v>#REF!</v>
      </c>
      <c r="I40" s="194">
        <f>I41+I47+I48</f>
        <v>804.1999999999999</v>
      </c>
      <c r="J40" s="194">
        <f>J41+J47+J48</f>
        <v>804.1999999999999</v>
      </c>
      <c r="K40" s="194">
        <f>K41+K47+K48</f>
        <v>804.1999999999999</v>
      </c>
      <c r="L40" s="146"/>
      <c r="M40" s="386"/>
      <c r="N40" s="386"/>
      <c r="O40" s="386"/>
      <c r="P40" s="146"/>
      <c r="Q40" s="386"/>
      <c r="R40" s="386"/>
      <c r="S40" s="386"/>
      <c r="T40" s="146"/>
      <c r="U40" s="146"/>
    </row>
    <row r="41" spans="1:21" ht="12.75">
      <c r="A41" s="112" t="s">
        <v>270</v>
      </c>
      <c r="B41" s="113" t="s">
        <v>303</v>
      </c>
      <c r="C41" s="114" t="s">
        <v>257</v>
      </c>
      <c r="D41" s="114" t="s">
        <v>229</v>
      </c>
      <c r="E41" s="114" t="s">
        <v>286</v>
      </c>
      <c r="F41" s="114" t="s">
        <v>736</v>
      </c>
      <c r="G41" s="114" t="s">
        <v>858</v>
      </c>
      <c r="H41" s="156" t="e">
        <f>H42+H43+#REF!+H44+H46+H45</f>
        <v>#REF!</v>
      </c>
      <c r="I41" s="156">
        <f>I42+I43+I44+I46+I45</f>
        <v>793.1999999999999</v>
      </c>
      <c r="J41" s="156">
        <f>J42+J43+J44+J46+J45</f>
        <v>793.1999999999999</v>
      </c>
      <c r="K41" s="156">
        <f>K42+K43+K44+K46+K45</f>
        <v>793.1999999999999</v>
      </c>
      <c r="L41" s="146"/>
      <c r="M41" s="386"/>
      <c r="N41" s="386"/>
      <c r="O41" s="386"/>
      <c r="P41" s="146"/>
      <c r="Q41" s="386"/>
      <c r="R41" s="386"/>
      <c r="S41" s="386"/>
      <c r="T41" s="146"/>
      <c r="U41" s="146"/>
    </row>
    <row r="42" spans="1:21" ht="11.25" customHeight="1">
      <c r="A42" s="3" t="s">
        <v>654</v>
      </c>
      <c r="B42" s="52" t="s">
        <v>303</v>
      </c>
      <c r="C42" s="13" t="s">
        <v>258</v>
      </c>
      <c r="D42" s="13" t="s">
        <v>229</v>
      </c>
      <c r="E42" s="13" t="s">
        <v>636</v>
      </c>
      <c r="F42" s="13" t="s">
        <v>655</v>
      </c>
      <c r="G42" s="13"/>
      <c r="H42" s="396">
        <v>565.7</v>
      </c>
      <c r="I42" s="396">
        <v>602.3</v>
      </c>
      <c r="J42" s="396">
        <v>602.3</v>
      </c>
      <c r="K42" s="396">
        <v>602.3</v>
      </c>
      <c r="L42" s="398">
        <v>0.065</v>
      </c>
      <c r="M42" s="386"/>
      <c r="N42" s="386"/>
      <c r="O42" s="386"/>
      <c r="P42" s="146"/>
      <c r="Q42" s="393"/>
      <c r="R42" s="386"/>
      <c r="S42" s="386"/>
      <c r="T42" s="146"/>
      <c r="U42" s="146"/>
    </row>
    <row r="43" spans="1:21" ht="12" customHeight="1">
      <c r="A43" s="1" t="s">
        <v>0</v>
      </c>
      <c r="B43" s="52" t="s">
        <v>303</v>
      </c>
      <c r="C43" s="13" t="s">
        <v>258</v>
      </c>
      <c r="D43" s="13" t="s">
        <v>229</v>
      </c>
      <c r="E43" s="13" t="s">
        <v>636</v>
      </c>
      <c r="F43" s="13" t="s">
        <v>656</v>
      </c>
      <c r="G43" s="13"/>
      <c r="H43" s="396">
        <v>170.9</v>
      </c>
      <c r="I43" s="396">
        <v>181.9</v>
      </c>
      <c r="J43" s="396">
        <v>181.9</v>
      </c>
      <c r="K43" s="396">
        <v>181.9</v>
      </c>
      <c r="L43" s="146"/>
      <c r="M43" s="386"/>
      <c r="N43" s="386"/>
      <c r="O43" s="386"/>
      <c r="P43" s="146"/>
      <c r="Q43" s="393"/>
      <c r="R43" s="386"/>
      <c r="S43" s="386"/>
      <c r="T43" s="146"/>
      <c r="U43" s="146"/>
    </row>
    <row r="44" spans="1:21" ht="11.25" customHeight="1">
      <c r="A44" s="26" t="s">
        <v>266</v>
      </c>
      <c r="B44" s="52" t="s">
        <v>303</v>
      </c>
      <c r="C44" s="13" t="s">
        <v>258</v>
      </c>
      <c r="D44" s="13" t="s">
        <v>229</v>
      </c>
      <c r="E44" s="13" t="s">
        <v>290</v>
      </c>
      <c r="F44" s="13" t="s">
        <v>417</v>
      </c>
      <c r="G44" s="13"/>
      <c r="H44" s="151">
        <v>1</v>
      </c>
      <c r="I44" s="151">
        <v>1</v>
      </c>
      <c r="J44" s="151">
        <v>1</v>
      </c>
      <c r="K44" s="151">
        <v>1</v>
      </c>
      <c r="L44" s="146"/>
      <c r="M44" s="386"/>
      <c r="N44" s="386"/>
      <c r="O44" s="386"/>
      <c r="P44" s="146"/>
      <c r="Q44" s="386"/>
      <c r="R44" s="386"/>
      <c r="S44" s="386"/>
      <c r="T44" s="146"/>
      <c r="U44" s="146"/>
    </row>
    <row r="45" spans="1:21" ht="11.25" customHeight="1">
      <c r="A45" s="3" t="s">
        <v>577</v>
      </c>
      <c r="B45" s="52" t="s">
        <v>303</v>
      </c>
      <c r="C45" s="13" t="s">
        <v>258</v>
      </c>
      <c r="D45" s="13" t="s">
        <v>229</v>
      </c>
      <c r="E45" s="13" t="s">
        <v>290</v>
      </c>
      <c r="F45" s="13" t="s">
        <v>253</v>
      </c>
      <c r="G45" s="13"/>
      <c r="H45" s="396">
        <v>3.2</v>
      </c>
      <c r="I45" s="151">
        <v>3</v>
      </c>
      <c r="J45" s="151">
        <v>3</v>
      </c>
      <c r="K45" s="151">
        <v>3</v>
      </c>
      <c r="L45" s="398">
        <v>0.065</v>
      </c>
      <c r="M45" s="386"/>
      <c r="N45" s="386"/>
      <c r="O45" s="386"/>
      <c r="P45" s="146"/>
      <c r="Q45" s="393"/>
      <c r="R45" s="386"/>
      <c r="S45" s="393"/>
      <c r="T45" s="146"/>
      <c r="U45" s="146"/>
    </row>
    <row r="46" spans="1:21" ht="11.25" customHeight="1">
      <c r="A46" s="3" t="s">
        <v>254</v>
      </c>
      <c r="B46" s="52" t="s">
        <v>303</v>
      </c>
      <c r="C46" s="13" t="s">
        <v>258</v>
      </c>
      <c r="D46" s="13" t="s">
        <v>229</v>
      </c>
      <c r="E46" s="13" t="s">
        <v>290</v>
      </c>
      <c r="F46" s="13" t="s">
        <v>255</v>
      </c>
      <c r="G46" s="13"/>
      <c r="H46" s="396">
        <v>5.3</v>
      </c>
      <c r="I46" s="151">
        <v>5</v>
      </c>
      <c r="J46" s="151">
        <v>5</v>
      </c>
      <c r="K46" s="151">
        <v>5</v>
      </c>
      <c r="L46" s="398">
        <v>0.065</v>
      </c>
      <c r="M46" s="386"/>
      <c r="N46" s="386"/>
      <c r="O46" s="386"/>
      <c r="P46" s="146"/>
      <c r="Q46" s="393"/>
      <c r="R46" s="386"/>
      <c r="S46" s="393"/>
      <c r="T46" s="146"/>
      <c r="U46" s="146"/>
    </row>
    <row r="47" spans="1:21" ht="25.5">
      <c r="A47" s="112" t="s">
        <v>672</v>
      </c>
      <c r="B47" s="113" t="s">
        <v>303</v>
      </c>
      <c r="C47" s="114" t="s">
        <v>257</v>
      </c>
      <c r="D47" s="114" t="s">
        <v>274</v>
      </c>
      <c r="E47" s="114" t="s">
        <v>290</v>
      </c>
      <c r="F47" s="114" t="s">
        <v>253</v>
      </c>
      <c r="G47" s="114" t="s">
        <v>17</v>
      </c>
      <c r="H47" s="156">
        <v>9</v>
      </c>
      <c r="I47" s="156">
        <v>9</v>
      </c>
      <c r="J47" s="156">
        <v>9</v>
      </c>
      <c r="K47" s="156">
        <v>9</v>
      </c>
      <c r="L47" s="146"/>
      <c r="M47" s="386"/>
      <c r="N47" s="386"/>
      <c r="O47" s="386"/>
      <c r="P47" s="146"/>
      <c r="Q47" s="386"/>
      <c r="R47" s="386"/>
      <c r="S47" s="386"/>
      <c r="T47" s="146"/>
      <c r="U47" s="146"/>
    </row>
    <row r="48" spans="1:21" ht="26.25" customHeight="1">
      <c r="A48" s="116" t="s">
        <v>664</v>
      </c>
      <c r="B48" s="113" t="s">
        <v>303</v>
      </c>
      <c r="C48" s="114" t="s">
        <v>257</v>
      </c>
      <c r="D48" s="114" t="s">
        <v>710</v>
      </c>
      <c r="E48" s="114" t="s">
        <v>290</v>
      </c>
      <c r="F48" s="114" t="s">
        <v>253</v>
      </c>
      <c r="G48" s="114" t="s">
        <v>11</v>
      </c>
      <c r="H48" s="156">
        <v>2</v>
      </c>
      <c r="I48" s="156">
        <v>2</v>
      </c>
      <c r="J48" s="156">
        <v>2</v>
      </c>
      <c r="K48" s="156">
        <v>2</v>
      </c>
      <c r="L48" s="146"/>
      <c r="M48" s="386"/>
      <c r="N48" s="386"/>
      <c r="O48" s="386"/>
      <c r="P48" s="146"/>
      <c r="Q48" s="386"/>
      <c r="R48" s="386"/>
      <c r="S48" s="386"/>
      <c r="T48" s="146"/>
      <c r="U48" s="146"/>
    </row>
    <row r="49" spans="1:21" ht="15" customHeight="1">
      <c r="A49" s="3"/>
      <c r="B49" s="113"/>
      <c r="C49" s="45" t="s">
        <v>328</v>
      </c>
      <c r="D49" s="192"/>
      <c r="E49" s="192"/>
      <c r="F49" s="192"/>
      <c r="G49" s="192"/>
      <c r="H49" s="97" t="e">
        <f>H50+H51+#REF!+#REF!</f>
        <v>#REF!</v>
      </c>
      <c r="I49" s="97">
        <f>I50+I51+I52+I54+I55</f>
        <v>6099</v>
      </c>
      <c r="J49" s="97">
        <f>J50+J51+J52+J54+J55</f>
        <v>599</v>
      </c>
      <c r="K49" s="97">
        <f>K50+K51+K52+K54+K55</f>
        <v>499</v>
      </c>
      <c r="L49" s="146"/>
      <c r="M49" s="386"/>
      <c r="N49" s="386"/>
      <c r="O49" s="386"/>
      <c r="P49" s="146"/>
      <c r="Q49" s="386"/>
      <c r="R49" s="386"/>
      <c r="S49" s="386"/>
      <c r="T49" s="146"/>
      <c r="U49" s="146"/>
    </row>
    <row r="50" spans="1:21" ht="27" customHeight="1">
      <c r="A50" s="116" t="s">
        <v>665</v>
      </c>
      <c r="B50" s="113" t="s">
        <v>303</v>
      </c>
      <c r="C50" s="114" t="s">
        <v>318</v>
      </c>
      <c r="D50" s="114" t="s">
        <v>193</v>
      </c>
      <c r="E50" s="114" t="s">
        <v>150</v>
      </c>
      <c r="F50" s="114" t="s">
        <v>259</v>
      </c>
      <c r="G50" s="114" t="s">
        <v>264</v>
      </c>
      <c r="H50" s="156">
        <v>99</v>
      </c>
      <c r="I50" s="156">
        <v>99</v>
      </c>
      <c r="J50" s="156">
        <v>99</v>
      </c>
      <c r="K50" s="156">
        <v>99</v>
      </c>
      <c r="L50" s="146"/>
      <c r="M50" s="386"/>
      <c r="N50" s="386"/>
      <c r="O50" s="386"/>
      <c r="P50" s="146"/>
      <c r="Q50" s="386"/>
      <c r="R50" s="386"/>
      <c r="S50" s="386"/>
      <c r="T50" s="146"/>
      <c r="U50" s="146"/>
    </row>
    <row r="51" spans="1:21" ht="25.5">
      <c r="A51" s="116" t="s">
        <v>666</v>
      </c>
      <c r="B51" s="113" t="s">
        <v>303</v>
      </c>
      <c r="C51" s="114" t="s">
        <v>318</v>
      </c>
      <c r="D51" s="114" t="s">
        <v>832</v>
      </c>
      <c r="E51" s="114" t="s">
        <v>150</v>
      </c>
      <c r="F51" s="114" t="s">
        <v>259</v>
      </c>
      <c r="G51" s="114" t="s">
        <v>12</v>
      </c>
      <c r="H51" s="156">
        <v>322</v>
      </c>
      <c r="I51" s="156">
        <v>300</v>
      </c>
      <c r="J51" s="156">
        <v>300</v>
      </c>
      <c r="K51" s="156">
        <v>300</v>
      </c>
      <c r="L51" s="146"/>
      <c r="M51" s="386"/>
      <c r="N51" s="386"/>
      <c r="O51" s="386"/>
      <c r="P51" s="146"/>
      <c r="Q51" s="386"/>
      <c r="R51" s="386"/>
      <c r="S51" s="386"/>
      <c r="T51" s="146"/>
      <c r="U51" s="146"/>
    </row>
    <row r="52" spans="1:21" ht="51" customHeight="1">
      <c r="A52" s="116" t="s">
        <v>410</v>
      </c>
      <c r="B52" s="113" t="s">
        <v>303</v>
      </c>
      <c r="C52" s="114" t="s">
        <v>878</v>
      </c>
      <c r="D52" s="114" t="s">
        <v>711</v>
      </c>
      <c r="E52" s="114" t="s">
        <v>290</v>
      </c>
      <c r="F52" s="114" t="s">
        <v>417</v>
      </c>
      <c r="G52" s="114"/>
      <c r="H52" s="156"/>
      <c r="I52" s="156">
        <v>5500</v>
      </c>
      <c r="J52" s="156">
        <v>0</v>
      </c>
      <c r="K52" s="156">
        <v>0</v>
      </c>
      <c r="L52" s="146"/>
      <c r="M52" s="386"/>
      <c r="N52" s="386"/>
      <c r="O52" s="386"/>
      <c r="P52" s="146"/>
      <c r="Q52" s="386"/>
      <c r="R52" s="386"/>
      <c r="S52" s="386"/>
      <c r="T52" s="146"/>
      <c r="U52" s="146"/>
    </row>
    <row r="53" spans="1:21" ht="12.75">
      <c r="A53" s="435" t="s">
        <v>496</v>
      </c>
      <c r="B53" s="436" t="s">
        <v>303</v>
      </c>
      <c r="C53" s="72" t="s">
        <v>878</v>
      </c>
      <c r="D53" s="72" t="s">
        <v>711</v>
      </c>
      <c r="E53" s="72" t="s">
        <v>290</v>
      </c>
      <c r="F53" s="72" t="s">
        <v>417</v>
      </c>
      <c r="G53" s="72"/>
      <c r="H53" s="437"/>
      <c r="I53" s="437">
        <v>5500</v>
      </c>
      <c r="J53" s="437">
        <v>0</v>
      </c>
      <c r="K53" s="437">
        <v>0</v>
      </c>
      <c r="L53" s="146"/>
      <c r="M53" s="386"/>
      <c r="N53" s="386"/>
      <c r="O53" s="386"/>
      <c r="P53" s="146"/>
      <c r="Q53" s="386"/>
      <c r="R53" s="386"/>
      <c r="S53" s="386"/>
      <c r="T53" s="146"/>
      <c r="U53" s="146"/>
    </row>
    <row r="54" spans="1:21" ht="15" customHeight="1">
      <c r="A54" s="116" t="s">
        <v>101</v>
      </c>
      <c r="B54" s="113" t="s">
        <v>303</v>
      </c>
      <c r="C54" s="114" t="s">
        <v>249</v>
      </c>
      <c r="D54" s="114" t="s">
        <v>102</v>
      </c>
      <c r="E54" s="114" t="s">
        <v>290</v>
      </c>
      <c r="F54" s="114" t="s">
        <v>253</v>
      </c>
      <c r="G54" s="114"/>
      <c r="H54" s="156"/>
      <c r="I54" s="156">
        <v>100</v>
      </c>
      <c r="J54" s="156">
        <v>100</v>
      </c>
      <c r="K54" s="156">
        <v>100</v>
      </c>
      <c r="L54" s="146"/>
      <c r="M54" s="386"/>
      <c r="N54" s="386"/>
      <c r="O54" s="386"/>
      <c r="P54" s="146"/>
      <c r="Q54" s="386"/>
      <c r="R54" s="386"/>
      <c r="S54" s="386"/>
      <c r="T54" s="146"/>
      <c r="U54" s="146"/>
    </row>
    <row r="55" spans="1:21" ht="26.25" customHeight="1">
      <c r="A55" s="116" t="s">
        <v>411</v>
      </c>
      <c r="B55" s="113" t="s">
        <v>303</v>
      </c>
      <c r="C55" s="114" t="s">
        <v>249</v>
      </c>
      <c r="D55" s="114" t="s">
        <v>432</v>
      </c>
      <c r="E55" s="114" t="s">
        <v>290</v>
      </c>
      <c r="F55" s="114" t="s">
        <v>253</v>
      </c>
      <c r="G55" s="114"/>
      <c r="H55" s="156"/>
      <c r="I55" s="156">
        <v>100</v>
      </c>
      <c r="J55" s="156">
        <v>100</v>
      </c>
      <c r="K55" s="156">
        <v>0</v>
      </c>
      <c r="L55" s="146"/>
      <c r="M55" s="386"/>
      <c r="N55" s="386"/>
      <c r="O55" s="386"/>
      <c r="P55" s="146"/>
      <c r="Q55" s="386"/>
      <c r="R55" s="386"/>
      <c r="S55" s="386"/>
      <c r="T55" s="146"/>
      <c r="U55" s="146"/>
    </row>
    <row r="56" spans="1:21" ht="20.25" customHeight="1">
      <c r="A56" s="116"/>
      <c r="B56" s="113"/>
      <c r="C56" s="45" t="s">
        <v>344</v>
      </c>
      <c r="D56" s="48"/>
      <c r="E56" s="48"/>
      <c r="F56" s="48"/>
      <c r="G56" s="48"/>
      <c r="H56" s="97" t="e">
        <f>#REF!+H58+H66+H69+#REF!+#REF!+#REF!+#REF!+H70+H76+H78+#REF!+#REF!</f>
        <v>#REF!</v>
      </c>
      <c r="I56" s="97">
        <f>I57+I58+I66+I69+I75+I70+I76+I78+I65</f>
        <v>38525</v>
      </c>
      <c r="J56" s="97">
        <f>J57+J58+J66+J69+J75+J70+J76+J78+J65</f>
        <v>43173.5</v>
      </c>
      <c r="K56" s="97">
        <f>K57+K58+K66+K69+K75+K70+K76+K78+K65</f>
        <v>46435.8</v>
      </c>
      <c r="L56" s="146"/>
      <c r="M56" s="386"/>
      <c r="N56" s="386"/>
      <c r="O56" s="386"/>
      <c r="P56" s="146"/>
      <c r="Q56" s="386"/>
      <c r="R56" s="386"/>
      <c r="S56" s="386"/>
      <c r="T56" s="146"/>
      <c r="U56" s="146"/>
    </row>
    <row r="57" spans="1:21" ht="39" customHeight="1">
      <c r="A57" s="116" t="s">
        <v>700</v>
      </c>
      <c r="B57" s="113" t="s">
        <v>303</v>
      </c>
      <c r="C57" s="114" t="s">
        <v>345</v>
      </c>
      <c r="D57" s="114" t="s">
        <v>830</v>
      </c>
      <c r="E57" s="114" t="s">
        <v>150</v>
      </c>
      <c r="F57" s="114" t="s">
        <v>259</v>
      </c>
      <c r="G57" s="114"/>
      <c r="H57" s="156" t="e">
        <f aca="true" t="shared" si="0" ref="H57:K58">H58+H61</f>
        <v>#REF!</v>
      </c>
      <c r="I57" s="156">
        <v>2300</v>
      </c>
      <c r="J57" s="156">
        <f t="shared" si="0"/>
        <v>0</v>
      </c>
      <c r="K57" s="156">
        <f t="shared" si="0"/>
        <v>0</v>
      </c>
      <c r="L57" s="146"/>
      <c r="M57" s="456">
        <v>0</v>
      </c>
      <c r="N57" s="456">
        <v>0</v>
      </c>
      <c r="O57" s="456">
        <v>0</v>
      </c>
      <c r="P57" s="146"/>
      <c r="Q57" s="386"/>
      <c r="R57" s="386"/>
      <c r="S57" s="386"/>
      <c r="T57" s="146"/>
      <c r="U57" s="146"/>
    </row>
    <row r="58" spans="1:21" ht="27" customHeight="1">
      <c r="A58" s="116" t="s">
        <v>140</v>
      </c>
      <c r="B58" s="113" t="s">
        <v>303</v>
      </c>
      <c r="C58" s="114" t="s">
        <v>345</v>
      </c>
      <c r="D58" s="114" t="s">
        <v>457</v>
      </c>
      <c r="E58" s="114" t="s">
        <v>736</v>
      </c>
      <c r="F58" s="114" t="s">
        <v>736</v>
      </c>
      <c r="G58" s="114"/>
      <c r="H58" s="156" t="e">
        <f t="shared" si="0"/>
        <v>#REF!</v>
      </c>
      <c r="I58" s="156">
        <f t="shared" si="0"/>
        <v>7100</v>
      </c>
      <c r="J58" s="156">
        <f t="shared" si="0"/>
        <v>0</v>
      </c>
      <c r="K58" s="156">
        <f t="shared" si="0"/>
        <v>0</v>
      </c>
      <c r="L58" s="146"/>
      <c r="M58" s="386"/>
      <c r="N58" s="386"/>
      <c r="O58" s="386"/>
      <c r="P58" s="146"/>
      <c r="Q58" s="386"/>
      <c r="R58" s="386"/>
      <c r="S58" s="386"/>
      <c r="T58" s="146"/>
      <c r="U58" s="146"/>
    </row>
    <row r="59" spans="1:21" ht="15" customHeight="1">
      <c r="A59" s="341" t="s">
        <v>335</v>
      </c>
      <c r="B59" s="449" t="s">
        <v>303</v>
      </c>
      <c r="C59" s="229" t="s">
        <v>345</v>
      </c>
      <c r="D59" s="229" t="s">
        <v>457</v>
      </c>
      <c r="E59" s="229" t="s">
        <v>736</v>
      </c>
      <c r="F59" s="229" t="s">
        <v>736</v>
      </c>
      <c r="G59" s="229" t="s">
        <v>859</v>
      </c>
      <c r="H59" s="342">
        <f>H60+H61</f>
        <v>17512.6</v>
      </c>
      <c r="I59" s="342">
        <f>I60+I61</f>
        <v>4300</v>
      </c>
      <c r="J59" s="342">
        <f>J60+J61</f>
        <v>0</v>
      </c>
      <c r="K59" s="342">
        <f>K60+K61</f>
        <v>0</v>
      </c>
      <c r="L59" s="146"/>
      <c r="M59" s="386"/>
      <c r="N59" s="386"/>
      <c r="O59" s="386"/>
      <c r="P59" s="146"/>
      <c r="Q59" s="386"/>
      <c r="R59" s="386"/>
      <c r="S59" s="386"/>
      <c r="T59" s="146"/>
      <c r="U59" s="146"/>
    </row>
    <row r="60" spans="1:21" ht="12.75">
      <c r="A60" s="228" t="s">
        <v>577</v>
      </c>
      <c r="B60" s="338" t="s">
        <v>303</v>
      </c>
      <c r="C60" s="229" t="s">
        <v>345</v>
      </c>
      <c r="D60" s="229" t="s">
        <v>457</v>
      </c>
      <c r="E60" s="229" t="s">
        <v>290</v>
      </c>
      <c r="F60" s="229" t="s">
        <v>253</v>
      </c>
      <c r="G60" s="229"/>
      <c r="H60" s="230">
        <v>300</v>
      </c>
      <c r="I60" s="230">
        <v>300</v>
      </c>
      <c r="J60" s="230">
        <v>0</v>
      </c>
      <c r="K60" s="230">
        <v>0</v>
      </c>
      <c r="L60" s="146"/>
      <c r="M60" s="386">
        <v>300</v>
      </c>
      <c r="N60" s="386"/>
      <c r="O60" s="386"/>
      <c r="P60" s="146"/>
      <c r="Q60" s="386"/>
      <c r="R60" s="386"/>
      <c r="S60" s="386"/>
      <c r="T60" s="146"/>
      <c r="U60" s="146"/>
    </row>
    <row r="61" spans="1:21" ht="12.75">
      <c r="A61" s="339" t="s">
        <v>451</v>
      </c>
      <c r="B61" s="338" t="s">
        <v>303</v>
      </c>
      <c r="C61" s="229" t="s">
        <v>345</v>
      </c>
      <c r="D61" s="229" t="s">
        <v>457</v>
      </c>
      <c r="E61" s="229" t="s">
        <v>904</v>
      </c>
      <c r="F61" s="229" t="s">
        <v>984</v>
      </c>
      <c r="G61" s="229"/>
      <c r="H61" s="125">
        <v>17212.6</v>
      </c>
      <c r="I61" s="175">
        <v>4000</v>
      </c>
      <c r="J61" s="230">
        <v>0</v>
      </c>
      <c r="K61" s="230">
        <v>0</v>
      </c>
      <c r="L61" s="146"/>
      <c r="M61" s="386">
        <v>17212.6</v>
      </c>
      <c r="N61" s="386"/>
      <c r="O61" s="386"/>
      <c r="P61" s="146"/>
      <c r="Q61" s="386"/>
      <c r="R61" s="386"/>
      <c r="S61" s="386"/>
      <c r="T61" s="146"/>
      <c r="U61" s="146"/>
    </row>
    <row r="62" spans="1:21" ht="13.5" customHeight="1">
      <c r="A62" s="341" t="s">
        <v>827</v>
      </c>
      <c r="B62" s="338" t="s">
        <v>303</v>
      </c>
      <c r="C62" s="229" t="s">
        <v>345</v>
      </c>
      <c r="D62" s="229" t="s">
        <v>457</v>
      </c>
      <c r="E62" s="229" t="s">
        <v>736</v>
      </c>
      <c r="F62" s="229" t="s">
        <v>736</v>
      </c>
      <c r="G62" s="229" t="s">
        <v>202</v>
      </c>
      <c r="H62" s="342" t="e">
        <f>H63+H64+#REF!</f>
        <v>#REF!</v>
      </c>
      <c r="I62" s="342">
        <f>I63+I64</f>
        <v>2800</v>
      </c>
      <c r="J62" s="342">
        <f>J63+J64</f>
        <v>0</v>
      </c>
      <c r="K62" s="342">
        <f>K63+K64</f>
        <v>0</v>
      </c>
      <c r="L62" s="146"/>
      <c r="M62" s="386"/>
      <c r="N62" s="386"/>
      <c r="O62" s="386"/>
      <c r="P62" s="146"/>
      <c r="Q62" s="386"/>
      <c r="R62" s="386"/>
      <c r="S62" s="386"/>
      <c r="T62" s="146"/>
      <c r="U62" s="146"/>
    </row>
    <row r="63" spans="1:21" ht="12.75">
      <c r="A63" s="228" t="s">
        <v>577</v>
      </c>
      <c r="B63" s="338" t="s">
        <v>303</v>
      </c>
      <c r="C63" s="229" t="s">
        <v>345</v>
      </c>
      <c r="D63" s="229" t="s">
        <v>457</v>
      </c>
      <c r="E63" s="229" t="s">
        <v>290</v>
      </c>
      <c r="F63" s="229" t="s">
        <v>253</v>
      </c>
      <c r="G63" s="229"/>
      <c r="H63" s="230">
        <v>0</v>
      </c>
      <c r="I63" s="230">
        <v>100</v>
      </c>
      <c r="J63" s="230">
        <v>0</v>
      </c>
      <c r="K63" s="230">
        <v>0</v>
      </c>
      <c r="L63" s="146"/>
      <c r="M63" s="386"/>
      <c r="N63" s="386"/>
      <c r="O63" s="386"/>
      <c r="P63" s="146"/>
      <c r="Q63" s="386"/>
      <c r="R63" s="386"/>
      <c r="S63" s="386"/>
      <c r="T63" s="146"/>
      <c r="U63" s="146"/>
    </row>
    <row r="64" spans="1:21" ht="12.75">
      <c r="A64" s="339" t="s">
        <v>451</v>
      </c>
      <c r="B64" s="338" t="s">
        <v>303</v>
      </c>
      <c r="C64" s="229" t="s">
        <v>345</v>
      </c>
      <c r="D64" s="229" t="s">
        <v>457</v>
      </c>
      <c r="E64" s="229" t="s">
        <v>904</v>
      </c>
      <c r="F64" s="229" t="s">
        <v>984</v>
      </c>
      <c r="G64" s="229"/>
      <c r="H64" s="230">
        <v>6900</v>
      </c>
      <c r="I64" s="230">
        <v>2700</v>
      </c>
      <c r="J64" s="230">
        <v>0</v>
      </c>
      <c r="K64" s="230">
        <v>0</v>
      </c>
      <c r="L64" s="146"/>
      <c r="M64" s="386">
        <v>6900</v>
      </c>
      <c r="N64" s="386"/>
      <c r="O64" s="386"/>
      <c r="P64" s="146"/>
      <c r="Q64" s="386"/>
      <c r="R64" s="386"/>
      <c r="S64" s="386"/>
      <c r="T64" s="146"/>
      <c r="U64" s="146"/>
    </row>
    <row r="65" spans="1:21" ht="38.25">
      <c r="A65" s="116" t="s">
        <v>697</v>
      </c>
      <c r="B65" s="113" t="s">
        <v>303</v>
      </c>
      <c r="C65" s="114" t="s">
        <v>345</v>
      </c>
      <c r="D65" s="114" t="s">
        <v>458</v>
      </c>
      <c r="E65" s="114" t="s">
        <v>290</v>
      </c>
      <c r="F65" s="114" t="s">
        <v>417</v>
      </c>
      <c r="G65" s="114" t="s">
        <v>133</v>
      </c>
      <c r="H65" s="156">
        <v>0</v>
      </c>
      <c r="I65" s="156">
        <v>370</v>
      </c>
      <c r="J65" s="156">
        <v>407</v>
      </c>
      <c r="K65" s="156">
        <v>451.4</v>
      </c>
      <c r="L65" s="146"/>
      <c r="M65" s="393">
        <v>370</v>
      </c>
      <c r="N65" s="393">
        <v>407</v>
      </c>
      <c r="O65" s="386">
        <v>451.4</v>
      </c>
      <c r="P65" s="146"/>
      <c r="Q65" s="386"/>
      <c r="R65" s="386"/>
      <c r="S65" s="386"/>
      <c r="T65" s="146"/>
      <c r="U65" s="146"/>
    </row>
    <row r="66" spans="1:21" ht="27" customHeight="1">
      <c r="A66" s="116" t="s">
        <v>988</v>
      </c>
      <c r="B66" s="113" t="s">
        <v>303</v>
      </c>
      <c r="C66" s="114" t="s">
        <v>345</v>
      </c>
      <c r="D66" s="114" t="s">
        <v>459</v>
      </c>
      <c r="E66" s="114" t="s">
        <v>290</v>
      </c>
      <c r="F66" s="114" t="s">
        <v>736</v>
      </c>
      <c r="G66" s="114" t="s">
        <v>960</v>
      </c>
      <c r="H66" s="156">
        <f>H67+H68</f>
        <v>0</v>
      </c>
      <c r="I66" s="156">
        <f>I67+I68</f>
        <v>0</v>
      </c>
      <c r="J66" s="156">
        <f>J67+J68</f>
        <v>8550</v>
      </c>
      <c r="K66" s="156">
        <f>K67+K68</f>
        <v>10250</v>
      </c>
      <c r="L66" s="146"/>
      <c r="M66" s="386">
        <v>16800</v>
      </c>
      <c r="N66" s="386">
        <v>18480</v>
      </c>
      <c r="O66" s="386">
        <v>20328</v>
      </c>
      <c r="P66" s="146"/>
      <c r="Q66" s="386"/>
      <c r="R66" s="386"/>
      <c r="S66" s="386"/>
      <c r="T66" s="146"/>
      <c r="U66" s="146"/>
    </row>
    <row r="67" spans="1:21" ht="12.75">
      <c r="A67" s="340" t="s">
        <v>266</v>
      </c>
      <c r="B67" s="338" t="s">
        <v>303</v>
      </c>
      <c r="C67" s="229" t="s">
        <v>345</v>
      </c>
      <c r="D67" s="229" t="s">
        <v>459</v>
      </c>
      <c r="E67" s="229" t="s">
        <v>290</v>
      </c>
      <c r="F67" s="336" t="s">
        <v>417</v>
      </c>
      <c r="G67" s="336"/>
      <c r="H67" s="337">
        <v>0</v>
      </c>
      <c r="I67" s="337">
        <v>0</v>
      </c>
      <c r="J67" s="337">
        <v>8200</v>
      </c>
      <c r="K67" s="337">
        <v>9900</v>
      </c>
      <c r="L67" s="448"/>
      <c r="M67" s="386"/>
      <c r="N67" s="386"/>
      <c r="O67" s="386"/>
      <c r="P67" s="146"/>
      <c r="Q67" s="386"/>
      <c r="R67" s="386"/>
      <c r="S67" s="386"/>
      <c r="T67" s="146"/>
      <c r="U67" s="146"/>
    </row>
    <row r="68" spans="1:21" ht="12.75">
      <c r="A68" s="228" t="s">
        <v>577</v>
      </c>
      <c r="B68" s="338" t="s">
        <v>303</v>
      </c>
      <c r="C68" s="229" t="s">
        <v>345</v>
      </c>
      <c r="D68" s="229" t="s">
        <v>459</v>
      </c>
      <c r="E68" s="229" t="s">
        <v>290</v>
      </c>
      <c r="F68" s="336" t="s">
        <v>253</v>
      </c>
      <c r="G68" s="336"/>
      <c r="H68" s="337">
        <v>0</v>
      </c>
      <c r="I68" s="337">
        <v>0</v>
      </c>
      <c r="J68" s="337">
        <v>350</v>
      </c>
      <c r="K68" s="337">
        <v>350</v>
      </c>
      <c r="L68" s="146"/>
      <c r="M68" s="386"/>
      <c r="N68" s="386"/>
      <c r="O68" s="386"/>
      <c r="P68" s="146"/>
      <c r="Q68" s="386"/>
      <c r="R68" s="386"/>
      <c r="S68" s="386"/>
      <c r="T68" s="146"/>
      <c r="U68" s="146"/>
    </row>
    <row r="69" spans="1:21" ht="13.5" customHeight="1">
      <c r="A69" s="112" t="s">
        <v>729</v>
      </c>
      <c r="B69" s="113" t="s">
        <v>303</v>
      </c>
      <c r="C69" s="114" t="s">
        <v>319</v>
      </c>
      <c r="D69" s="114" t="s">
        <v>591</v>
      </c>
      <c r="E69" s="114" t="s">
        <v>150</v>
      </c>
      <c r="F69" s="114" t="s">
        <v>259</v>
      </c>
      <c r="G69" s="114" t="s">
        <v>962</v>
      </c>
      <c r="H69" s="156">
        <v>1300</v>
      </c>
      <c r="I69" s="156">
        <v>1300</v>
      </c>
      <c r="J69" s="156">
        <v>1300</v>
      </c>
      <c r="K69" s="156">
        <v>1300</v>
      </c>
      <c r="L69" s="146"/>
      <c r="M69" s="386"/>
      <c r="N69" s="386"/>
      <c r="O69" s="386"/>
      <c r="P69" s="146"/>
      <c r="Q69" s="386"/>
      <c r="R69" s="386"/>
      <c r="S69" s="386"/>
      <c r="T69" s="146"/>
      <c r="U69" s="146"/>
    </row>
    <row r="70" spans="1:21" ht="52.5" customHeight="1">
      <c r="A70" s="188" t="s">
        <v>601</v>
      </c>
      <c r="B70" s="113" t="s">
        <v>303</v>
      </c>
      <c r="C70" s="114" t="s">
        <v>319</v>
      </c>
      <c r="D70" s="114" t="s">
        <v>597</v>
      </c>
      <c r="E70" s="114" t="s">
        <v>290</v>
      </c>
      <c r="F70" s="114" t="s">
        <v>736</v>
      </c>
      <c r="G70" s="114"/>
      <c r="H70" s="156" t="e">
        <f>H71+H72+#REF!+#REF!+H73</f>
        <v>#REF!</v>
      </c>
      <c r="I70" s="156">
        <f>I71+I72+I73+I74</f>
        <v>9500</v>
      </c>
      <c r="J70" s="156">
        <f>J71+J72+J73+J74</f>
        <v>0</v>
      </c>
      <c r="K70" s="156">
        <f>K71+K72+K73+K74</f>
        <v>0</v>
      </c>
      <c r="L70" s="146"/>
      <c r="M70" s="386"/>
      <c r="N70" s="386"/>
      <c r="O70" s="386"/>
      <c r="P70" s="146"/>
      <c r="Q70" s="386"/>
      <c r="R70" s="386"/>
      <c r="S70" s="386"/>
      <c r="T70" s="146"/>
      <c r="U70" s="146"/>
    </row>
    <row r="71" spans="1:21" ht="12.75">
      <c r="A71" s="269" t="s">
        <v>602</v>
      </c>
      <c r="B71" s="207">
        <v>803</v>
      </c>
      <c r="C71" s="208" t="s">
        <v>812</v>
      </c>
      <c r="D71" s="208" t="s">
        <v>597</v>
      </c>
      <c r="E71" s="208" t="s">
        <v>290</v>
      </c>
      <c r="F71" s="208" t="s">
        <v>417</v>
      </c>
      <c r="G71" s="208" t="s">
        <v>963</v>
      </c>
      <c r="H71" s="270">
        <v>3000</v>
      </c>
      <c r="I71" s="270">
        <v>1500</v>
      </c>
      <c r="J71" s="270">
        <v>0</v>
      </c>
      <c r="K71" s="270">
        <v>0</v>
      </c>
      <c r="L71" s="146"/>
      <c r="M71" s="386">
        <v>3000</v>
      </c>
      <c r="N71" s="386"/>
      <c r="O71" s="386"/>
      <c r="P71" s="146"/>
      <c r="Q71" s="386"/>
      <c r="R71" s="386"/>
      <c r="S71" s="386"/>
      <c r="T71" s="146"/>
      <c r="U71" s="146"/>
    </row>
    <row r="72" spans="1:21" ht="12.75">
      <c r="A72" s="269" t="s">
        <v>707</v>
      </c>
      <c r="B72" s="207">
        <v>803</v>
      </c>
      <c r="C72" s="208" t="s">
        <v>319</v>
      </c>
      <c r="D72" s="208" t="s">
        <v>597</v>
      </c>
      <c r="E72" s="208" t="s">
        <v>290</v>
      </c>
      <c r="F72" s="208" t="s">
        <v>417</v>
      </c>
      <c r="G72" s="208" t="s">
        <v>964</v>
      </c>
      <c r="H72" s="270">
        <v>5245</v>
      </c>
      <c r="I72" s="270">
        <v>1600</v>
      </c>
      <c r="J72" s="270">
        <v>0</v>
      </c>
      <c r="K72" s="270">
        <v>0</v>
      </c>
      <c r="L72" s="146"/>
      <c r="M72" s="386">
        <v>5245</v>
      </c>
      <c r="N72" s="386"/>
      <c r="O72" s="386"/>
      <c r="P72" s="146"/>
      <c r="Q72" s="386"/>
      <c r="R72" s="386"/>
      <c r="S72" s="386"/>
      <c r="T72" s="146"/>
      <c r="U72" s="146"/>
    </row>
    <row r="73" spans="1:21" ht="12.75">
      <c r="A73" s="269" t="s">
        <v>177</v>
      </c>
      <c r="B73" s="207">
        <v>803</v>
      </c>
      <c r="C73" s="208" t="s">
        <v>319</v>
      </c>
      <c r="D73" s="208" t="s">
        <v>597</v>
      </c>
      <c r="E73" s="208" t="s">
        <v>290</v>
      </c>
      <c r="F73" s="208" t="s">
        <v>417</v>
      </c>
      <c r="G73" s="208"/>
      <c r="H73" s="270">
        <v>30000</v>
      </c>
      <c r="I73" s="270">
        <v>4600</v>
      </c>
      <c r="J73" s="270">
        <v>0</v>
      </c>
      <c r="K73" s="270">
        <v>0</v>
      </c>
      <c r="L73" s="146"/>
      <c r="M73" s="386">
        <v>30000</v>
      </c>
      <c r="N73" s="386"/>
      <c r="O73" s="386"/>
      <c r="P73" s="146"/>
      <c r="Q73" s="386"/>
      <c r="R73" s="386"/>
      <c r="S73" s="386"/>
      <c r="T73" s="146"/>
      <c r="U73" s="146"/>
    </row>
    <row r="74" spans="1:21" ht="12.75">
      <c r="A74" s="269" t="s">
        <v>829</v>
      </c>
      <c r="B74" s="207">
        <v>803</v>
      </c>
      <c r="C74" s="208" t="s">
        <v>319</v>
      </c>
      <c r="D74" s="208" t="s">
        <v>597</v>
      </c>
      <c r="E74" s="208" t="s">
        <v>290</v>
      </c>
      <c r="F74" s="208" t="s">
        <v>253</v>
      </c>
      <c r="G74" s="208"/>
      <c r="H74" s="270">
        <v>30000</v>
      </c>
      <c r="I74" s="270">
        <v>1800</v>
      </c>
      <c r="J74" s="270">
        <v>0</v>
      </c>
      <c r="K74" s="270">
        <v>0</v>
      </c>
      <c r="L74" s="146"/>
      <c r="M74" s="455">
        <v>0</v>
      </c>
      <c r="N74" s="455">
        <v>0</v>
      </c>
      <c r="O74" s="455">
        <v>0</v>
      </c>
      <c r="P74" s="146"/>
      <c r="Q74" s="386"/>
      <c r="R74" s="386"/>
      <c r="S74" s="386"/>
      <c r="T74" s="146"/>
      <c r="U74" s="146"/>
    </row>
    <row r="75" spans="1:21" ht="27" customHeight="1">
      <c r="A75" s="116" t="s">
        <v>728</v>
      </c>
      <c r="B75" s="113" t="s">
        <v>303</v>
      </c>
      <c r="C75" s="114" t="s">
        <v>319</v>
      </c>
      <c r="D75" s="114" t="s">
        <v>598</v>
      </c>
      <c r="E75" s="114" t="s">
        <v>290</v>
      </c>
      <c r="F75" s="114" t="s">
        <v>253</v>
      </c>
      <c r="G75" s="114" t="s">
        <v>961</v>
      </c>
      <c r="H75" s="156">
        <v>7000.8</v>
      </c>
      <c r="I75" s="156">
        <v>700</v>
      </c>
      <c r="J75" s="156">
        <v>0</v>
      </c>
      <c r="K75" s="156">
        <v>0</v>
      </c>
      <c r="L75" s="146"/>
      <c r="M75" s="386">
        <v>7220</v>
      </c>
      <c r="N75" s="386"/>
      <c r="O75" s="386"/>
      <c r="P75" s="146"/>
      <c r="Q75" s="386"/>
      <c r="R75" s="386"/>
      <c r="S75" s="386"/>
      <c r="T75" s="146"/>
      <c r="U75" s="146"/>
    </row>
    <row r="76" spans="1:21" ht="12.75">
      <c r="A76" s="80" t="s">
        <v>427</v>
      </c>
      <c r="B76" s="113" t="s">
        <v>303</v>
      </c>
      <c r="C76" s="114" t="s">
        <v>142</v>
      </c>
      <c r="D76" s="114" t="s">
        <v>952</v>
      </c>
      <c r="E76" s="114" t="s">
        <v>290</v>
      </c>
      <c r="F76" s="114" t="s">
        <v>736</v>
      </c>
      <c r="G76" s="114"/>
      <c r="H76" s="156">
        <f>H77</f>
        <v>3150</v>
      </c>
      <c r="I76" s="156">
        <f>I77</f>
        <v>3000</v>
      </c>
      <c r="J76" s="156">
        <f>J77</f>
        <v>0</v>
      </c>
      <c r="K76" s="156">
        <f>K77</f>
        <v>0</v>
      </c>
      <c r="L76" s="257"/>
      <c r="M76" s="404"/>
      <c r="N76" s="404"/>
      <c r="O76" s="404"/>
      <c r="P76" s="257"/>
      <c r="Q76" s="404"/>
      <c r="R76" s="404"/>
      <c r="S76" s="404"/>
      <c r="T76" s="257"/>
      <c r="U76" s="257"/>
    </row>
    <row r="77" spans="1:21" ht="15" customHeight="1">
      <c r="A77" s="233" t="s">
        <v>789</v>
      </c>
      <c r="B77" s="234">
        <v>803</v>
      </c>
      <c r="C77" s="235" t="s">
        <v>142</v>
      </c>
      <c r="D77" s="422" t="s">
        <v>952</v>
      </c>
      <c r="E77" s="208" t="s">
        <v>290</v>
      </c>
      <c r="F77" s="235" t="s">
        <v>414</v>
      </c>
      <c r="G77" s="235" t="s">
        <v>966</v>
      </c>
      <c r="H77" s="268">
        <v>3150</v>
      </c>
      <c r="I77" s="268">
        <v>3000</v>
      </c>
      <c r="J77" s="268">
        <v>0</v>
      </c>
      <c r="K77" s="268">
        <v>0</v>
      </c>
      <c r="L77" s="257"/>
      <c r="M77" s="404">
        <v>3650</v>
      </c>
      <c r="N77" s="404"/>
      <c r="O77" s="404"/>
      <c r="P77" s="257"/>
      <c r="Q77" s="404"/>
      <c r="R77" s="404"/>
      <c r="S77" s="404"/>
      <c r="T77" s="257"/>
      <c r="U77" s="257"/>
    </row>
    <row r="78" spans="1:21" ht="39.75" customHeight="1">
      <c r="A78" s="225" t="s">
        <v>772</v>
      </c>
      <c r="B78" s="113" t="s">
        <v>303</v>
      </c>
      <c r="C78" s="114" t="s">
        <v>142</v>
      </c>
      <c r="D78" s="114" t="s">
        <v>640</v>
      </c>
      <c r="E78" s="203" t="s">
        <v>290</v>
      </c>
      <c r="F78" s="114" t="s">
        <v>736</v>
      </c>
      <c r="G78" s="114"/>
      <c r="H78" s="156" t="e">
        <f>H79+H80+H81+H83+H84+H85+#REF!+H86+H87+H88+H90</f>
        <v>#REF!</v>
      </c>
      <c r="I78" s="156">
        <f>I79+I80+I81+I82+I83+I84+I85+I86+I87+I88+I89+I90</f>
        <v>14255</v>
      </c>
      <c r="J78" s="156">
        <f>J79+J80+J81+J82+J83+J84+J85+J86+J87+J88+J89+J90</f>
        <v>32916.5</v>
      </c>
      <c r="K78" s="156">
        <f>K79+K80+K81+K82+K83+K84+K85+K86+K87+K88+K89+K90</f>
        <v>34434.4</v>
      </c>
      <c r="L78" s="257"/>
      <c r="M78" s="443">
        <f>M79+M80+M81+M82+M83+M84+M85+M86+M87+M88+M89+M90</f>
        <v>43065</v>
      </c>
      <c r="N78" s="443">
        <f>N79+N80+N81+N82+N83+N84+N85+N86+N87+N88+N89+N90</f>
        <v>43121.5</v>
      </c>
      <c r="O78" s="443">
        <f>O79+O80+O81+O82+O83+O84+O85+O86+O87+O88+O89+O90</f>
        <v>47724.2</v>
      </c>
      <c r="P78" s="257"/>
      <c r="Q78" s="404"/>
      <c r="R78" s="404"/>
      <c r="S78" s="404"/>
      <c r="T78" s="257"/>
      <c r="U78" s="257"/>
    </row>
    <row r="79" spans="1:21" ht="12.75">
      <c r="A79" s="206" t="s">
        <v>552</v>
      </c>
      <c r="B79" s="207">
        <v>803</v>
      </c>
      <c r="C79" s="208" t="s">
        <v>142</v>
      </c>
      <c r="D79" s="208" t="s">
        <v>640</v>
      </c>
      <c r="E79" s="208" t="s">
        <v>290</v>
      </c>
      <c r="F79" s="208" t="s">
        <v>417</v>
      </c>
      <c r="G79" s="208" t="s">
        <v>967</v>
      </c>
      <c r="H79" s="270">
        <v>0</v>
      </c>
      <c r="I79" s="270">
        <v>2910</v>
      </c>
      <c r="J79" s="270">
        <v>13000</v>
      </c>
      <c r="K79" s="270">
        <v>13200</v>
      </c>
      <c r="L79" s="257"/>
      <c r="M79" s="404">
        <v>16000</v>
      </c>
      <c r="N79" s="404">
        <v>14000</v>
      </c>
      <c r="O79" s="404">
        <v>17000</v>
      </c>
      <c r="P79" s="257"/>
      <c r="Q79" s="404"/>
      <c r="R79" s="404"/>
      <c r="S79" s="404"/>
      <c r="T79" s="257"/>
      <c r="U79" s="257"/>
    </row>
    <row r="80" spans="1:21" ht="12.75">
      <c r="A80" s="206" t="s">
        <v>359</v>
      </c>
      <c r="B80" s="207">
        <v>803</v>
      </c>
      <c r="C80" s="208" t="s">
        <v>142</v>
      </c>
      <c r="D80" s="208" t="s">
        <v>640</v>
      </c>
      <c r="E80" s="208" t="s">
        <v>290</v>
      </c>
      <c r="F80" s="208" t="s">
        <v>417</v>
      </c>
      <c r="G80" s="208" t="s">
        <v>968</v>
      </c>
      <c r="H80" s="270">
        <v>0</v>
      </c>
      <c r="I80" s="270">
        <v>0</v>
      </c>
      <c r="J80" s="270">
        <v>2420</v>
      </c>
      <c r="K80" s="270">
        <v>2600</v>
      </c>
      <c r="L80" s="388"/>
      <c r="M80" s="444">
        <v>2200</v>
      </c>
      <c r="N80" s="444">
        <v>2420</v>
      </c>
      <c r="O80" s="444">
        <v>2662</v>
      </c>
      <c r="P80" s="388"/>
      <c r="Q80" s="407"/>
      <c r="R80" s="407"/>
      <c r="S80" s="407"/>
      <c r="T80" s="388"/>
      <c r="U80" s="388"/>
    </row>
    <row r="81" spans="1:21" ht="12.75">
      <c r="A81" s="206" t="s">
        <v>861</v>
      </c>
      <c r="B81" s="207">
        <v>803</v>
      </c>
      <c r="C81" s="208" t="s">
        <v>142</v>
      </c>
      <c r="D81" s="208" t="s">
        <v>640</v>
      </c>
      <c r="E81" s="208" t="s">
        <v>290</v>
      </c>
      <c r="F81" s="208" t="s">
        <v>417</v>
      </c>
      <c r="G81" s="208" t="s">
        <v>969</v>
      </c>
      <c r="H81" s="270">
        <v>0</v>
      </c>
      <c r="I81" s="270">
        <v>400</v>
      </c>
      <c r="J81" s="270">
        <v>660</v>
      </c>
      <c r="K81" s="270">
        <v>700</v>
      </c>
      <c r="L81" s="146"/>
      <c r="M81" s="386">
        <v>600</v>
      </c>
      <c r="N81" s="386">
        <v>660</v>
      </c>
      <c r="O81" s="386">
        <v>726</v>
      </c>
      <c r="P81" s="146"/>
      <c r="Q81" s="386"/>
      <c r="R81" s="386"/>
      <c r="S81" s="386"/>
      <c r="T81" s="146"/>
      <c r="U81" s="146"/>
    </row>
    <row r="82" spans="1:21" ht="12.75">
      <c r="A82" s="206" t="s">
        <v>773</v>
      </c>
      <c r="B82" s="207">
        <v>803</v>
      </c>
      <c r="C82" s="208" t="s">
        <v>142</v>
      </c>
      <c r="D82" s="208" t="s">
        <v>640</v>
      </c>
      <c r="E82" s="208" t="s">
        <v>290</v>
      </c>
      <c r="F82" s="208" t="s">
        <v>417</v>
      </c>
      <c r="G82" s="208"/>
      <c r="H82" s="270">
        <v>0</v>
      </c>
      <c r="I82" s="270">
        <v>400</v>
      </c>
      <c r="J82" s="270">
        <v>1452</v>
      </c>
      <c r="K82" s="270">
        <v>1500</v>
      </c>
      <c r="L82" s="146"/>
      <c r="M82" s="386">
        <v>1320</v>
      </c>
      <c r="N82" s="386">
        <v>1452</v>
      </c>
      <c r="O82" s="386">
        <v>1597.2</v>
      </c>
      <c r="P82" s="146"/>
      <c r="Q82" s="386"/>
      <c r="R82" s="386"/>
      <c r="S82" s="386"/>
      <c r="T82" s="146"/>
      <c r="U82" s="146"/>
    </row>
    <row r="83" spans="1:21" ht="12.75">
      <c r="A83" s="206" t="s">
        <v>189</v>
      </c>
      <c r="B83" s="207">
        <v>803</v>
      </c>
      <c r="C83" s="208" t="s">
        <v>142</v>
      </c>
      <c r="D83" s="208" t="s">
        <v>640</v>
      </c>
      <c r="E83" s="208" t="s">
        <v>290</v>
      </c>
      <c r="F83" s="208" t="s">
        <v>417</v>
      </c>
      <c r="G83" s="208" t="s">
        <v>970</v>
      </c>
      <c r="H83" s="270">
        <v>0</v>
      </c>
      <c r="I83" s="270">
        <v>400</v>
      </c>
      <c r="J83" s="270">
        <v>715</v>
      </c>
      <c r="K83" s="270">
        <v>750</v>
      </c>
      <c r="L83" s="146"/>
      <c r="M83" s="386">
        <v>650</v>
      </c>
      <c r="N83" s="386">
        <v>715</v>
      </c>
      <c r="O83" s="386">
        <v>786.5</v>
      </c>
      <c r="P83" s="146"/>
      <c r="Q83" s="386"/>
      <c r="R83" s="386"/>
      <c r="S83" s="386"/>
      <c r="T83" s="146"/>
      <c r="U83" s="146"/>
    </row>
    <row r="84" spans="1:21" ht="12.75">
      <c r="A84" s="206" t="s">
        <v>208</v>
      </c>
      <c r="B84" s="207">
        <v>803</v>
      </c>
      <c r="C84" s="208" t="s">
        <v>142</v>
      </c>
      <c r="D84" s="208" t="s">
        <v>640</v>
      </c>
      <c r="E84" s="208" t="s">
        <v>290</v>
      </c>
      <c r="F84" s="208" t="s">
        <v>253</v>
      </c>
      <c r="G84" s="208" t="s">
        <v>971</v>
      </c>
      <c r="H84" s="270">
        <v>0</v>
      </c>
      <c r="I84" s="270">
        <v>100</v>
      </c>
      <c r="J84" s="270">
        <v>330</v>
      </c>
      <c r="K84" s="270">
        <v>350</v>
      </c>
      <c r="L84" s="146"/>
      <c r="M84" s="386">
        <v>300</v>
      </c>
      <c r="N84" s="386">
        <v>330</v>
      </c>
      <c r="O84" s="386">
        <v>363</v>
      </c>
      <c r="P84" s="146"/>
      <c r="Q84" s="386"/>
      <c r="R84" s="386"/>
      <c r="S84" s="386"/>
      <c r="T84" s="146"/>
      <c r="U84" s="146"/>
    </row>
    <row r="85" spans="1:21" s="426" customFormat="1" ht="12.75">
      <c r="A85" s="206" t="s">
        <v>209</v>
      </c>
      <c r="B85" s="207">
        <v>803</v>
      </c>
      <c r="C85" s="208" t="s">
        <v>142</v>
      </c>
      <c r="D85" s="208" t="s">
        <v>640</v>
      </c>
      <c r="E85" s="208" t="s">
        <v>290</v>
      </c>
      <c r="F85" s="208" t="s">
        <v>253</v>
      </c>
      <c r="G85" s="208" t="s">
        <v>972</v>
      </c>
      <c r="H85" s="270">
        <v>0</v>
      </c>
      <c r="I85" s="270">
        <v>100</v>
      </c>
      <c r="J85" s="270">
        <v>220</v>
      </c>
      <c r="K85" s="270">
        <v>220</v>
      </c>
      <c r="L85" s="452"/>
      <c r="M85" s="453">
        <v>200</v>
      </c>
      <c r="N85" s="453">
        <v>220</v>
      </c>
      <c r="O85" s="453">
        <v>242</v>
      </c>
      <c r="P85" s="452"/>
      <c r="Q85" s="453"/>
      <c r="R85" s="453"/>
      <c r="S85" s="453"/>
      <c r="T85" s="452"/>
      <c r="U85" s="452"/>
    </row>
    <row r="86" spans="1:21" ht="12.75">
      <c r="A86" s="206" t="s">
        <v>210</v>
      </c>
      <c r="B86" s="207">
        <v>803</v>
      </c>
      <c r="C86" s="208" t="s">
        <v>142</v>
      </c>
      <c r="D86" s="208" t="s">
        <v>640</v>
      </c>
      <c r="E86" s="208" t="s">
        <v>290</v>
      </c>
      <c r="F86" s="208" t="s">
        <v>417</v>
      </c>
      <c r="G86" s="208" t="s">
        <v>973</v>
      </c>
      <c r="H86" s="270">
        <v>0</v>
      </c>
      <c r="I86" s="270">
        <v>800</v>
      </c>
      <c r="J86" s="270">
        <v>1210</v>
      </c>
      <c r="K86" s="270">
        <v>1300</v>
      </c>
      <c r="L86" s="146"/>
      <c r="M86" s="386">
        <v>1100</v>
      </c>
      <c r="N86" s="386">
        <v>1210</v>
      </c>
      <c r="O86" s="386">
        <v>1331</v>
      </c>
      <c r="P86" s="146"/>
      <c r="Q86" s="386"/>
      <c r="R86" s="386"/>
      <c r="S86" s="386"/>
      <c r="T86" s="146"/>
      <c r="U86" s="146"/>
    </row>
    <row r="87" spans="1:21" ht="12.75">
      <c r="A87" s="206" t="s">
        <v>211</v>
      </c>
      <c r="B87" s="207">
        <v>803</v>
      </c>
      <c r="C87" s="208" t="s">
        <v>142</v>
      </c>
      <c r="D87" s="208" t="s">
        <v>640</v>
      </c>
      <c r="E87" s="208" t="s">
        <v>290</v>
      </c>
      <c r="F87" s="208" t="s">
        <v>253</v>
      </c>
      <c r="G87" s="208" t="s">
        <v>974</v>
      </c>
      <c r="H87" s="270">
        <v>0</v>
      </c>
      <c r="I87" s="270">
        <v>1600</v>
      </c>
      <c r="J87" s="270">
        <v>3000</v>
      </c>
      <c r="K87" s="270">
        <v>3500</v>
      </c>
      <c r="L87" s="146"/>
      <c r="M87" s="386">
        <v>3550</v>
      </c>
      <c r="N87" s="386">
        <v>3905</v>
      </c>
      <c r="O87" s="386">
        <v>4295.5</v>
      </c>
      <c r="P87" s="146"/>
      <c r="Q87" s="386"/>
      <c r="R87" s="386"/>
      <c r="S87" s="386"/>
      <c r="T87" s="146"/>
      <c r="U87" s="146"/>
    </row>
    <row r="88" spans="1:21" ht="12.75">
      <c r="A88" s="206" t="s">
        <v>212</v>
      </c>
      <c r="B88" s="207">
        <v>803</v>
      </c>
      <c r="C88" s="208" t="s">
        <v>142</v>
      </c>
      <c r="D88" s="208" t="s">
        <v>640</v>
      </c>
      <c r="E88" s="208" t="s">
        <v>290</v>
      </c>
      <c r="F88" s="208" t="s">
        <v>417</v>
      </c>
      <c r="G88" s="208" t="s">
        <v>975</v>
      </c>
      <c r="H88" s="270">
        <v>0</v>
      </c>
      <c r="I88" s="270">
        <v>500</v>
      </c>
      <c r="J88" s="270">
        <v>660</v>
      </c>
      <c r="K88" s="270">
        <v>660</v>
      </c>
      <c r="L88" s="146"/>
      <c r="M88" s="386">
        <v>600</v>
      </c>
      <c r="N88" s="386">
        <v>660</v>
      </c>
      <c r="O88" s="386">
        <v>666.6</v>
      </c>
      <c r="P88" s="146"/>
      <c r="Q88" s="386"/>
      <c r="R88" s="386"/>
      <c r="S88" s="386"/>
      <c r="T88" s="146"/>
      <c r="U88" s="146"/>
    </row>
    <row r="89" spans="1:21" ht="12.75">
      <c r="A89" s="206" t="s">
        <v>466</v>
      </c>
      <c r="B89" s="207">
        <v>803</v>
      </c>
      <c r="C89" s="208" t="s">
        <v>142</v>
      </c>
      <c r="D89" s="208" t="s">
        <v>640</v>
      </c>
      <c r="E89" s="208" t="s">
        <v>290</v>
      </c>
      <c r="F89" s="208" t="s">
        <v>253</v>
      </c>
      <c r="G89" s="208" t="s">
        <v>976</v>
      </c>
      <c r="H89" s="268">
        <f>H90+H92+H91</f>
        <v>0</v>
      </c>
      <c r="I89" s="268">
        <v>45</v>
      </c>
      <c r="J89" s="268">
        <v>49.5</v>
      </c>
      <c r="K89" s="268">
        <v>54.4</v>
      </c>
      <c r="L89" s="146"/>
      <c r="M89" s="386">
        <v>45</v>
      </c>
      <c r="N89" s="386">
        <v>49.5</v>
      </c>
      <c r="O89" s="386">
        <v>54.4</v>
      </c>
      <c r="P89" s="146"/>
      <c r="Q89" s="386"/>
      <c r="R89" s="386"/>
      <c r="S89" s="386"/>
      <c r="T89" s="146"/>
      <c r="U89" s="146"/>
    </row>
    <row r="90" spans="1:21" ht="12.75">
      <c r="A90" s="206" t="s">
        <v>424</v>
      </c>
      <c r="B90" s="207">
        <v>803</v>
      </c>
      <c r="C90" s="208" t="s">
        <v>142</v>
      </c>
      <c r="D90" s="208" t="s">
        <v>640</v>
      </c>
      <c r="E90" s="208" t="s">
        <v>290</v>
      </c>
      <c r="F90" s="208" t="s">
        <v>736</v>
      </c>
      <c r="G90" s="208" t="s">
        <v>976</v>
      </c>
      <c r="H90" s="268">
        <f>H91+H93+H92</f>
        <v>0</v>
      </c>
      <c r="I90" s="268">
        <f>I91+I93+I92</f>
        <v>7000</v>
      </c>
      <c r="J90" s="268">
        <f>J91+J93+J92</f>
        <v>9200</v>
      </c>
      <c r="K90" s="268">
        <f>K91+K93+K92</f>
        <v>9600</v>
      </c>
      <c r="L90" s="146"/>
      <c r="M90" s="386">
        <v>16500</v>
      </c>
      <c r="N90" s="386">
        <v>17500</v>
      </c>
      <c r="O90" s="386">
        <v>18000</v>
      </c>
      <c r="P90" s="146"/>
      <c r="Q90" s="386"/>
      <c r="R90" s="386"/>
      <c r="S90" s="386"/>
      <c r="T90" s="146"/>
      <c r="U90" s="146"/>
    </row>
    <row r="91" spans="1:21" ht="12.75">
      <c r="A91" s="220" t="s">
        <v>266</v>
      </c>
      <c r="B91" s="344" t="s">
        <v>303</v>
      </c>
      <c r="C91" s="10" t="s">
        <v>142</v>
      </c>
      <c r="D91" s="10" t="s">
        <v>640</v>
      </c>
      <c r="E91" s="35" t="s">
        <v>290</v>
      </c>
      <c r="F91" s="345" t="s">
        <v>417</v>
      </c>
      <c r="G91" s="345"/>
      <c r="H91" s="153">
        <v>0</v>
      </c>
      <c r="I91" s="153">
        <v>6940</v>
      </c>
      <c r="J91" s="153">
        <v>9100</v>
      </c>
      <c r="K91" s="153">
        <v>9500</v>
      </c>
      <c r="L91" s="146"/>
      <c r="M91" s="386"/>
      <c r="N91" s="386"/>
      <c r="O91" s="386"/>
      <c r="P91" s="146"/>
      <c r="Q91" s="386"/>
      <c r="R91" s="386"/>
      <c r="S91" s="386"/>
      <c r="T91" s="146"/>
      <c r="U91" s="146"/>
    </row>
    <row r="92" spans="1:21" ht="12.75">
      <c r="A92" s="11" t="s">
        <v>239</v>
      </c>
      <c r="B92" s="344" t="s">
        <v>303</v>
      </c>
      <c r="C92" s="10" t="s">
        <v>142</v>
      </c>
      <c r="D92" s="10" t="s">
        <v>640</v>
      </c>
      <c r="E92" s="35" t="s">
        <v>290</v>
      </c>
      <c r="F92" s="420">
        <v>225</v>
      </c>
      <c r="G92" s="345"/>
      <c r="H92" s="153">
        <v>0</v>
      </c>
      <c r="I92" s="153">
        <v>0</v>
      </c>
      <c r="J92" s="153">
        <v>0</v>
      </c>
      <c r="K92" s="153">
        <v>0</v>
      </c>
      <c r="L92" s="146"/>
      <c r="M92" s="386"/>
      <c r="N92" s="386"/>
      <c r="O92" s="386"/>
      <c r="P92" s="146"/>
      <c r="Q92" s="386"/>
      <c r="R92" s="386"/>
      <c r="S92" s="386"/>
      <c r="T92" s="146"/>
      <c r="U92" s="146"/>
    </row>
    <row r="93" spans="1:21" ht="12.75">
      <c r="A93" s="11" t="s">
        <v>577</v>
      </c>
      <c r="B93" s="344" t="s">
        <v>303</v>
      </c>
      <c r="C93" s="10" t="s">
        <v>142</v>
      </c>
      <c r="D93" s="10" t="s">
        <v>640</v>
      </c>
      <c r="E93" s="35" t="s">
        <v>290</v>
      </c>
      <c r="F93" s="345" t="s">
        <v>253</v>
      </c>
      <c r="G93" s="345"/>
      <c r="H93" s="153">
        <v>0</v>
      </c>
      <c r="I93" s="153">
        <v>60</v>
      </c>
      <c r="J93" s="153">
        <v>100</v>
      </c>
      <c r="K93" s="153">
        <v>100</v>
      </c>
      <c r="L93" s="146"/>
      <c r="M93" s="386"/>
      <c r="N93" s="386"/>
      <c r="O93" s="386"/>
      <c r="P93" s="146"/>
      <c r="Q93" s="386"/>
      <c r="R93" s="386"/>
      <c r="S93" s="386"/>
      <c r="T93" s="146"/>
      <c r="U93" s="146"/>
    </row>
    <row r="94" spans="1:21" ht="14.25">
      <c r="A94" s="46"/>
      <c r="B94" s="50"/>
      <c r="C94" s="191" t="s">
        <v>652</v>
      </c>
      <c r="D94" s="191"/>
      <c r="E94" s="191"/>
      <c r="F94" s="191"/>
      <c r="G94" s="191"/>
      <c r="H94" s="194">
        <f>H95</f>
        <v>70</v>
      </c>
      <c r="I94" s="194">
        <f>I95</f>
        <v>70</v>
      </c>
      <c r="J94" s="194">
        <f>J95</f>
        <v>70</v>
      </c>
      <c r="K94" s="194">
        <f>K95</f>
        <v>70</v>
      </c>
      <c r="L94" s="146"/>
      <c r="M94" s="386"/>
      <c r="N94" s="386"/>
      <c r="O94" s="386"/>
      <c r="P94" s="146"/>
      <c r="Q94" s="386"/>
      <c r="R94" s="386"/>
      <c r="S94" s="386"/>
      <c r="T94" s="146"/>
      <c r="U94" s="146"/>
    </row>
    <row r="95" spans="1:21" ht="12.75">
      <c r="A95" s="112" t="s">
        <v>651</v>
      </c>
      <c r="B95" s="113" t="s">
        <v>303</v>
      </c>
      <c r="C95" s="67" t="s">
        <v>366</v>
      </c>
      <c r="D95" s="67" t="s">
        <v>1009</v>
      </c>
      <c r="E95" s="114" t="s">
        <v>290</v>
      </c>
      <c r="F95" s="114" t="s">
        <v>736</v>
      </c>
      <c r="G95" s="114" t="s">
        <v>977</v>
      </c>
      <c r="H95" s="156">
        <f>H96+H97</f>
        <v>70</v>
      </c>
      <c r="I95" s="156">
        <f>I96+I97</f>
        <v>70</v>
      </c>
      <c r="J95" s="156">
        <f>J96+J97</f>
        <v>70</v>
      </c>
      <c r="K95" s="156">
        <f>K96+K97</f>
        <v>70</v>
      </c>
      <c r="L95" s="146"/>
      <c r="M95" s="386"/>
      <c r="N95" s="386"/>
      <c r="O95" s="386"/>
      <c r="P95" s="146"/>
      <c r="Q95" s="386"/>
      <c r="R95" s="386"/>
      <c r="S95" s="386"/>
      <c r="T95" s="146"/>
      <c r="U95" s="146"/>
    </row>
    <row r="96" spans="1:21" ht="12.75">
      <c r="A96" s="103" t="s">
        <v>485</v>
      </c>
      <c r="B96" s="205">
        <v>803</v>
      </c>
      <c r="C96" s="13" t="s">
        <v>366</v>
      </c>
      <c r="D96" s="13" t="s">
        <v>1009</v>
      </c>
      <c r="E96" s="13" t="s">
        <v>290</v>
      </c>
      <c r="F96" s="13" t="s">
        <v>412</v>
      </c>
      <c r="G96" s="13"/>
      <c r="H96" s="151">
        <v>10</v>
      </c>
      <c r="I96" s="151">
        <v>10</v>
      </c>
      <c r="J96" s="151">
        <v>10</v>
      </c>
      <c r="K96" s="151">
        <v>10</v>
      </c>
      <c r="L96" s="146"/>
      <c r="M96" s="386"/>
      <c r="N96" s="386"/>
      <c r="O96" s="386"/>
      <c r="P96" s="146"/>
      <c r="Q96" s="386"/>
      <c r="R96" s="386"/>
      <c r="S96" s="386"/>
      <c r="T96" s="146"/>
      <c r="U96" s="146"/>
    </row>
    <row r="97" spans="1:21" ht="12.75">
      <c r="A97" s="3" t="s">
        <v>577</v>
      </c>
      <c r="B97" s="205">
        <v>803</v>
      </c>
      <c r="C97" s="13" t="s">
        <v>366</v>
      </c>
      <c r="D97" s="13" t="s">
        <v>1009</v>
      </c>
      <c r="E97" s="13" t="s">
        <v>290</v>
      </c>
      <c r="F97" s="13" t="s">
        <v>253</v>
      </c>
      <c r="G97" s="13"/>
      <c r="H97" s="396">
        <v>60</v>
      </c>
      <c r="I97" s="396">
        <v>60</v>
      </c>
      <c r="J97" s="396">
        <v>60</v>
      </c>
      <c r="K97" s="396">
        <v>60</v>
      </c>
      <c r="L97" s="398">
        <v>0.065</v>
      </c>
      <c r="M97" s="386"/>
      <c r="N97" s="386"/>
      <c r="O97" s="386"/>
      <c r="P97" s="146"/>
      <c r="Q97" s="393"/>
      <c r="R97" s="386"/>
      <c r="S97" s="393"/>
      <c r="T97" s="146"/>
      <c r="U97" s="146"/>
    </row>
    <row r="98" spans="1:21" ht="14.25">
      <c r="A98" s="46"/>
      <c r="B98" s="50"/>
      <c r="C98" s="45" t="s">
        <v>332</v>
      </c>
      <c r="D98" s="48"/>
      <c r="E98" s="48"/>
      <c r="F98" s="48"/>
      <c r="G98" s="48"/>
      <c r="H98" s="97" t="e">
        <f>H99+#REF!+H110+H118+#REF!</f>
        <v>#REF!</v>
      </c>
      <c r="I98" s="97">
        <f>I99+I110+I118</f>
        <v>9864</v>
      </c>
      <c r="J98" s="97">
        <f>J99+J110+J118</f>
        <v>9909</v>
      </c>
      <c r="K98" s="97">
        <f>K99+K110+K118</f>
        <v>9809</v>
      </c>
      <c r="L98" s="146"/>
      <c r="M98" s="386"/>
      <c r="N98" s="386"/>
      <c r="O98" s="386"/>
      <c r="P98" s="146"/>
      <c r="Q98" s="386"/>
      <c r="R98" s="386"/>
      <c r="S98" s="386"/>
      <c r="T98" s="146"/>
      <c r="U98" s="146"/>
    </row>
    <row r="99" spans="1:21" ht="25.5">
      <c r="A99" s="112" t="s">
        <v>347</v>
      </c>
      <c r="B99" s="113" t="s">
        <v>303</v>
      </c>
      <c r="C99" s="114" t="s">
        <v>260</v>
      </c>
      <c r="D99" s="423" t="s">
        <v>374</v>
      </c>
      <c r="E99" s="114" t="s">
        <v>549</v>
      </c>
      <c r="F99" s="114" t="s">
        <v>736</v>
      </c>
      <c r="G99" s="114" t="s">
        <v>1012</v>
      </c>
      <c r="H99" s="156" t="e">
        <f>H100+H101+H102+H103+H104+H105+H106+H107+H108+#REF!+H109</f>
        <v>#REF!</v>
      </c>
      <c r="I99" s="156">
        <f>I100+I101+I102+I103+I104+I105+I106+I107+I108+I109</f>
        <v>7698.1</v>
      </c>
      <c r="J99" s="156">
        <f>J100+J101+J102+J103+J104+J105+J106+J107+J108+J109</f>
        <v>7743.1</v>
      </c>
      <c r="K99" s="156">
        <f>K100+K101+K102+K103+K104+K105+K106+K107+K108+K109</f>
        <v>7673.1</v>
      </c>
      <c r="L99" s="146"/>
      <c r="M99" s="386"/>
      <c r="N99" s="386"/>
      <c r="O99" s="386"/>
      <c r="P99" s="146"/>
      <c r="Q99" s="386"/>
      <c r="R99" s="386"/>
      <c r="S99" s="386"/>
      <c r="T99" s="146"/>
      <c r="U99" s="146"/>
    </row>
    <row r="100" spans="1:21" s="25" customFormat="1" ht="12.75">
      <c r="A100" s="3" t="s">
        <v>654</v>
      </c>
      <c r="B100" s="205">
        <v>803</v>
      </c>
      <c r="C100" s="13" t="s">
        <v>260</v>
      </c>
      <c r="D100" s="13" t="s">
        <v>374</v>
      </c>
      <c r="E100" s="13" t="s">
        <v>549</v>
      </c>
      <c r="F100" s="13" t="s">
        <v>655</v>
      </c>
      <c r="G100" s="13"/>
      <c r="H100" s="396">
        <v>3920.5</v>
      </c>
      <c r="I100" s="396">
        <v>5212.7</v>
      </c>
      <c r="J100" s="396">
        <v>5212.7</v>
      </c>
      <c r="K100" s="396">
        <v>5212.7</v>
      </c>
      <c r="L100" s="398">
        <v>0.065</v>
      </c>
      <c r="M100" s="408"/>
      <c r="N100" s="408"/>
      <c r="O100" s="408"/>
      <c r="P100" s="389"/>
      <c r="Q100" s="393"/>
      <c r="R100" s="408"/>
      <c r="S100" s="408"/>
      <c r="T100" s="389"/>
      <c r="U100" s="389"/>
    </row>
    <row r="101" spans="1:21" s="25" customFormat="1" ht="11.25">
      <c r="A101" s="1" t="s">
        <v>657</v>
      </c>
      <c r="B101" s="205">
        <v>803</v>
      </c>
      <c r="C101" s="13" t="s">
        <v>260</v>
      </c>
      <c r="D101" s="13" t="s">
        <v>374</v>
      </c>
      <c r="E101" s="13" t="s">
        <v>549</v>
      </c>
      <c r="F101" s="13" t="s">
        <v>658</v>
      </c>
      <c r="G101" s="13"/>
      <c r="H101" s="151">
        <v>1</v>
      </c>
      <c r="I101" s="151">
        <v>1</v>
      </c>
      <c r="J101" s="151">
        <v>1</v>
      </c>
      <c r="K101" s="151">
        <v>1</v>
      </c>
      <c r="L101" s="389"/>
      <c r="M101" s="408"/>
      <c r="N101" s="408"/>
      <c r="O101" s="408"/>
      <c r="P101" s="389"/>
      <c r="Q101" s="408"/>
      <c r="R101" s="408"/>
      <c r="S101" s="408"/>
      <c r="T101" s="389"/>
      <c r="U101" s="389"/>
    </row>
    <row r="102" spans="1:21" s="25" customFormat="1" ht="12.75">
      <c r="A102" s="1" t="s">
        <v>578</v>
      </c>
      <c r="B102" s="205">
        <v>803</v>
      </c>
      <c r="C102" s="13" t="s">
        <v>260</v>
      </c>
      <c r="D102" s="13" t="s">
        <v>374</v>
      </c>
      <c r="E102" s="13" t="s">
        <v>549</v>
      </c>
      <c r="F102" s="13" t="s">
        <v>656</v>
      </c>
      <c r="G102" s="13"/>
      <c r="H102" s="396">
        <v>1184</v>
      </c>
      <c r="I102" s="396">
        <v>1574.3</v>
      </c>
      <c r="J102" s="396">
        <v>1574.3</v>
      </c>
      <c r="K102" s="396">
        <v>1574.3</v>
      </c>
      <c r="L102" s="389"/>
      <c r="M102" s="408"/>
      <c r="N102" s="408"/>
      <c r="O102" s="408"/>
      <c r="P102" s="389"/>
      <c r="Q102" s="393"/>
      <c r="R102" s="408"/>
      <c r="S102" s="408"/>
      <c r="T102" s="389"/>
      <c r="U102" s="389"/>
    </row>
    <row r="103" spans="1:21" ht="12.75">
      <c r="A103" s="3" t="s">
        <v>659</v>
      </c>
      <c r="B103" s="205">
        <v>803</v>
      </c>
      <c r="C103" s="13" t="s">
        <v>260</v>
      </c>
      <c r="D103" s="13" t="s">
        <v>374</v>
      </c>
      <c r="E103" s="13" t="s">
        <v>549</v>
      </c>
      <c r="F103" s="13" t="s">
        <v>660</v>
      </c>
      <c r="G103" s="13"/>
      <c r="H103" s="151">
        <v>74</v>
      </c>
      <c r="I103" s="151">
        <v>70</v>
      </c>
      <c r="J103" s="151">
        <v>70</v>
      </c>
      <c r="K103" s="151">
        <v>70</v>
      </c>
      <c r="L103" s="146"/>
      <c r="M103" s="386"/>
      <c r="N103" s="386"/>
      <c r="O103" s="386"/>
      <c r="P103" s="146"/>
      <c r="Q103" s="386"/>
      <c r="R103" s="386"/>
      <c r="S103" s="386"/>
      <c r="T103" s="146"/>
      <c r="U103" s="146"/>
    </row>
    <row r="104" spans="1:21" ht="12.75">
      <c r="A104" s="26" t="s">
        <v>485</v>
      </c>
      <c r="B104" s="205">
        <v>803</v>
      </c>
      <c r="C104" s="13" t="s">
        <v>260</v>
      </c>
      <c r="D104" s="13" t="s">
        <v>374</v>
      </c>
      <c r="E104" s="13" t="s">
        <v>549</v>
      </c>
      <c r="F104" s="13" t="s">
        <v>412</v>
      </c>
      <c r="G104" s="13"/>
      <c r="H104" s="151">
        <v>20</v>
      </c>
      <c r="I104" s="151">
        <v>15</v>
      </c>
      <c r="J104" s="151">
        <v>20</v>
      </c>
      <c r="K104" s="151">
        <v>20</v>
      </c>
      <c r="L104" s="146"/>
      <c r="M104" s="386"/>
      <c r="N104" s="386"/>
      <c r="O104" s="386"/>
      <c r="P104" s="146"/>
      <c r="Q104" s="386"/>
      <c r="R104" s="386"/>
      <c r="S104" s="386"/>
      <c r="T104" s="146"/>
      <c r="U104" s="146"/>
    </row>
    <row r="105" spans="1:21" ht="12.75">
      <c r="A105" s="3" t="s">
        <v>413</v>
      </c>
      <c r="B105" s="205">
        <v>803</v>
      </c>
      <c r="C105" s="13" t="s">
        <v>260</v>
      </c>
      <c r="D105" s="13" t="s">
        <v>374</v>
      </c>
      <c r="E105" s="13" t="s">
        <v>549</v>
      </c>
      <c r="F105" s="13" t="s">
        <v>414</v>
      </c>
      <c r="G105" s="13"/>
      <c r="H105" s="396">
        <v>445.1</v>
      </c>
      <c r="I105" s="396">
        <v>445.1</v>
      </c>
      <c r="J105" s="396">
        <v>445.1</v>
      </c>
      <c r="K105" s="396">
        <v>445.1</v>
      </c>
      <c r="L105" s="397">
        <v>0.07</v>
      </c>
      <c r="M105" s="386"/>
      <c r="N105" s="386"/>
      <c r="O105" s="386"/>
      <c r="P105" s="146"/>
      <c r="Q105" s="393"/>
      <c r="R105" s="393"/>
      <c r="S105" s="386"/>
      <c r="T105" s="146"/>
      <c r="U105" s="146"/>
    </row>
    <row r="106" spans="1:21" ht="12.75">
      <c r="A106" s="26" t="s">
        <v>266</v>
      </c>
      <c r="B106" s="205">
        <v>803</v>
      </c>
      <c r="C106" s="13" t="s">
        <v>260</v>
      </c>
      <c r="D106" s="13" t="s">
        <v>374</v>
      </c>
      <c r="E106" s="13" t="s">
        <v>549</v>
      </c>
      <c r="F106" s="13" t="s">
        <v>417</v>
      </c>
      <c r="G106" s="13"/>
      <c r="H106" s="151">
        <v>74</v>
      </c>
      <c r="I106" s="151">
        <v>70</v>
      </c>
      <c r="J106" s="151">
        <v>70</v>
      </c>
      <c r="K106" s="151">
        <v>50</v>
      </c>
      <c r="L106" s="146"/>
      <c r="M106" s="386"/>
      <c r="N106" s="386"/>
      <c r="O106" s="386"/>
      <c r="P106" s="146"/>
      <c r="Q106" s="386"/>
      <c r="R106" s="386"/>
      <c r="S106" s="386"/>
      <c r="T106" s="146"/>
      <c r="U106" s="146"/>
    </row>
    <row r="107" spans="1:21" ht="12.75">
      <c r="A107" s="3" t="s">
        <v>577</v>
      </c>
      <c r="B107" s="205">
        <v>803</v>
      </c>
      <c r="C107" s="13" t="s">
        <v>260</v>
      </c>
      <c r="D107" s="13" t="s">
        <v>374</v>
      </c>
      <c r="E107" s="13" t="s">
        <v>549</v>
      </c>
      <c r="F107" s="13" t="s">
        <v>253</v>
      </c>
      <c r="G107" s="13"/>
      <c r="H107" s="396">
        <v>155</v>
      </c>
      <c r="I107" s="151">
        <v>120</v>
      </c>
      <c r="J107" s="151">
        <v>140</v>
      </c>
      <c r="K107" s="151">
        <v>100</v>
      </c>
      <c r="L107" s="398">
        <v>0.065</v>
      </c>
      <c r="M107" s="386"/>
      <c r="N107" s="386"/>
      <c r="O107" s="386"/>
      <c r="P107" s="146"/>
      <c r="Q107" s="393"/>
      <c r="R107" s="386"/>
      <c r="S107" s="393"/>
      <c r="T107" s="146"/>
      <c r="U107" s="146"/>
    </row>
    <row r="108" spans="1:21" ht="12.75">
      <c r="A108" s="103" t="s">
        <v>315</v>
      </c>
      <c r="B108" s="205">
        <v>803</v>
      </c>
      <c r="C108" s="13" t="s">
        <v>260</v>
      </c>
      <c r="D108" s="13" t="s">
        <v>374</v>
      </c>
      <c r="E108" s="13" t="s">
        <v>549</v>
      </c>
      <c r="F108" s="13" t="s">
        <v>346</v>
      </c>
      <c r="G108" s="13"/>
      <c r="H108" s="151">
        <v>120</v>
      </c>
      <c r="I108" s="151">
        <v>120</v>
      </c>
      <c r="J108" s="151">
        <v>120</v>
      </c>
      <c r="K108" s="151">
        <v>120</v>
      </c>
      <c r="L108" s="146"/>
      <c r="M108" s="386"/>
      <c r="N108" s="386"/>
      <c r="O108" s="386"/>
      <c r="P108" s="146"/>
      <c r="Q108" s="386"/>
      <c r="R108" s="386"/>
      <c r="S108" s="386"/>
      <c r="T108" s="146"/>
      <c r="U108" s="146"/>
    </row>
    <row r="109" spans="1:21" ht="12.75">
      <c r="A109" s="3" t="s">
        <v>254</v>
      </c>
      <c r="B109" s="205">
        <v>803</v>
      </c>
      <c r="C109" s="13" t="s">
        <v>260</v>
      </c>
      <c r="D109" s="13" t="s">
        <v>374</v>
      </c>
      <c r="E109" s="13" t="s">
        <v>549</v>
      </c>
      <c r="F109" s="13" t="s">
        <v>255</v>
      </c>
      <c r="G109" s="13"/>
      <c r="H109" s="396">
        <v>106</v>
      </c>
      <c r="I109" s="151">
        <v>70</v>
      </c>
      <c r="J109" s="151">
        <v>90</v>
      </c>
      <c r="K109" s="151">
        <v>80</v>
      </c>
      <c r="L109" s="398">
        <v>0.065</v>
      </c>
      <c r="M109" s="386"/>
      <c r="N109" s="386"/>
      <c r="O109" s="386"/>
      <c r="P109" s="146"/>
      <c r="Q109" s="393"/>
      <c r="R109" s="386"/>
      <c r="S109" s="393"/>
      <c r="T109" s="146"/>
      <c r="U109" s="146"/>
    </row>
    <row r="110" spans="1:21" ht="25.5">
      <c r="A110" s="112" t="s">
        <v>914</v>
      </c>
      <c r="B110" s="113" t="s">
        <v>303</v>
      </c>
      <c r="C110" s="114" t="s">
        <v>260</v>
      </c>
      <c r="D110" s="423" t="s">
        <v>375</v>
      </c>
      <c r="E110" s="114" t="s">
        <v>549</v>
      </c>
      <c r="F110" s="114" t="s">
        <v>736</v>
      </c>
      <c r="G110" s="114" t="s">
        <v>837</v>
      </c>
      <c r="H110" s="156" t="e">
        <f>H111+H112+H113+H114+H115+H116+H117+#REF!</f>
        <v>#REF!</v>
      </c>
      <c r="I110" s="156">
        <f>I111+I112+I113+I114+I115+I116+I117</f>
        <v>1265.9</v>
      </c>
      <c r="J110" s="156">
        <f>J111+J112+J113+J114+J115+J116+J117</f>
        <v>1265.9</v>
      </c>
      <c r="K110" s="156">
        <f>K111+K112+K113+K114+K115+K116+K117</f>
        <v>1235.9</v>
      </c>
      <c r="L110" s="146"/>
      <c r="M110" s="386"/>
      <c r="N110" s="386"/>
      <c r="O110" s="386"/>
      <c r="P110" s="146"/>
      <c r="Q110" s="386"/>
      <c r="R110" s="386"/>
      <c r="S110" s="386"/>
      <c r="T110" s="146"/>
      <c r="U110" s="146"/>
    </row>
    <row r="111" spans="1:21" ht="12.75">
      <c r="A111" s="3" t="s">
        <v>654</v>
      </c>
      <c r="B111" s="205">
        <v>803</v>
      </c>
      <c r="C111" s="13" t="s">
        <v>260</v>
      </c>
      <c r="D111" s="13" t="s">
        <v>375</v>
      </c>
      <c r="E111" s="13" t="s">
        <v>549</v>
      </c>
      <c r="F111" s="13" t="s">
        <v>655</v>
      </c>
      <c r="G111" s="13"/>
      <c r="H111" s="396">
        <v>975</v>
      </c>
      <c r="I111" s="396">
        <v>763.2</v>
      </c>
      <c r="J111" s="396">
        <v>763.2</v>
      </c>
      <c r="K111" s="396">
        <v>763.2</v>
      </c>
      <c r="L111" s="398">
        <v>0.065</v>
      </c>
      <c r="M111" s="386"/>
      <c r="N111" s="386"/>
      <c r="O111" s="386"/>
      <c r="P111" s="146"/>
      <c r="Q111" s="386"/>
      <c r="R111" s="386"/>
      <c r="S111" s="386"/>
      <c r="T111" s="146"/>
      <c r="U111" s="146"/>
    </row>
    <row r="112" spans="1:21" ht="12.75">
      <c r="A112" s="1" t="s">
        <v>578</v>
      </c>
      <c r="B112" s="205">
        <v>803</v>
      </c>
      <c r="C112" s="13" t="s">
        <v>260</v>
      </c>
      <c r="D112" s="13" t="s">
        <v>375</v>
      </c>
      <c r="E112" s="13" t="s">
        <v>549</v>
      </c>
      <c r="F112" s="13" t="s">
        <v>656</v>
      </c>
      <c r="G112" s="13"/>
      <c r="H112" s="396">
        <v>294.5</v>
      </c>
      <c r="I112" s="396">
        <v>230.5</v>
      </c>
      <c r="J112" s="396">
        <v>230.5</v>
      </c>
      <c r="K112" s="396">
        <v>230.5</v>
      </c>
      <c r="L112" s="146"/>
      <c r="M112" s="386"/>
      <c r="N112" s="386"/>
      <c r="O112" s="386"/>
      <c r="P112" s="146"/>
      <c r="Q112" s="386"/>
      <c r="R112" s="386"/>
      <c r="S112" s="386"/>
      <c r="T112" s="146"/>
      <c r="U112" s="146"/>
    </row>
    <row r="113" spans="1:21" ht="12.75">
      <c r="A113" s="3" t="s">
        <v>659</v>
      </c>
      <c r="B113" s="205">
        <v>803</v>
      </c>
      <c r="C113" s="13" t="s">
        <v>260</v>
      </c>
      <c r="D113" s="13" t="s">
        <v>375</v>
      </c>
      <c r="E113" s="13" t="s">
        <v>549</v>
      </c>
      <c r="F113" s="13" t="s">
        <v>660</v>
      </c>
      <c r="G113" s="13"/>
      <c r="H113" s="151">
        <v>7.5</v>
      </c>
      <c r="I113" s="151">
        <v>7</v>
      </c>
      <c r="J113" s="151">
        <v>7</v>
      </c>
      <c r="K113" s="151">
        <v>7</v>
      </c>
      <c r="L113" s="146"/>
      <c r="M113" s="386"/>
      <c r="N113" s="386"/>
      <c r="O113" s="386"/>
      <c r="P113" s="146"/>
      <c r="Q113" s="386"/>
      <c r="R113" s="386"/>
      <c r="S113" s="386"/>
      <c r="T113" s="146"/>
      <c r="U113" s="146"/>
    </row>
    <row r="114" spans="1:21" ht="12.75">
      <c r="A114" s="3" t="s">
        <v>413</v>
      </c>
      <c r="B114" s="205">
        <v>803</v>
      </c>
      <c r="C114" s="13" t="s">
        <v>260</v>
      </c>
      <c r="D114" s="13" t="s">
        <v>375</v>
      </c>
      <c r="E114" s="13" t="s">
        <v>549</v>
      </c>
      <c r="F114" s="13" t="s">
        <v>414</v>
      </c>
      <c r="G114" s="13"/>
      <c r="H114" s="396">
        <v>84.7</v>
      </c>
      <c r="I114" s="396">
        <v>84.7</v>
      </c>
      <c r="J114" s="396">
        <v>84.7</v>
      </c>
      <c r="K114" s="396">
        <v>84.7</v>
      </c>
      <c r="L114" s="397">
        <v>0.07</v>
      </c>
      <c r="M114" s="386"/>
      <c r="N114" s="386"/>
      <c r="O114" s="386"/>
      <c r="P114" s="146"/>
      <c r="Q114" s="393"/>
      <c r="R114" s="393"/>
      <c r="S114" s="386"/>
      <c r="T114" s="146"/>
      <c r="U114" s="146"/>
    </row>
    <row r="115" spans="1:21" ht="12.75">
      <c r="A115" s="26" t="s">
        <v>266</v>
      </c>
      <c r="B115" s="205">
        <v>803</v>
      </c>
      <c r="C115" s="13" t="s">
        <v>260</v>
      </c>
      <c r="D115" s="13" t="s">
        <v>375</v>
      </c>
      <c r="E115" s="13" t="s">
        <v>549</v>
      </c>
      <c r="F115" s="13" t="s">
        <v>417</v>
      </c>
      <c r="G115" s="13"/>
      <c r="H115" s="151">
        <v>100</v>
      </c>
      <c r="I115" s="151">
        <v>80</v>
      </c>
      <c r="J115" s="151">
        <v>80</v>
      </c>
      <c r="K115" s="151">
        <v>70</v>
      </c>
      <c r="L115" s="146"/>
      <c r="M115" s="386"/>
      <c r="N115" s="386"/>
      <c r="O115" s="386"/>
      <c r="P115" s="146"/>
      <c r="Q115" s="386"/>
      <c r="R115" s="386"/>
      <c r="S115" s="386"/>
      <c r="T115" s="146"/>
      <c r="U115" s="146"/>
    </row>
    <row r="116" spans="1:21" ht="12.75">
      <c r="A116" s="3" t="s">
        <v>577</v>
      </c>
      <c r="B116" s="205">
        <v>803</v>
      </c>
      <c r="C116" s="13" t="s">
        <v>260</v>
      </c>
      <c r="D116" s="13" t="s">
        <v>375</v>
      </c>
      <c r="E116" s="13" t="s">
        <v>549</v>
      </c>
      <c r="F116" s="13" t="s">
        <v>253</v>
      </c>
      <c r="G116" s="13"/>
      <c r="H116" s="396">
        <v>145.9</v>
      </c>
      <c r="I116" s="151">
        <v>100</v>
      </c>
      <c r="J116" s="151">
        <v>100</v>
      </c>
      <c r="K116" s="151">
        <v>80</v>
      </c>
      <c r="L116" s="398">
        <v>0.065</v>
      </c>
      <c r="M116" s="386"/>
      <c r="N116" s="386"/>
      <c r="O116" s="386"/>
      <c r="P116" s="146"/>
      <c r="Q116" s="393"/>
      <c r="R116" s="386"/>
      <c r="S116" s="393"/>
      <c r="T116" s="146"/>
      <c r="U116" s="146"/>
    </row>
    <row r="117" spans="1:21" ht="12.75">
      <c r="A117" s="3" t="s">
        <v>315</v>
      </c>
      <c r="B117" s="205">
        <v>803</v>
      </c>
      <c r="C117" s="13" t="s">
        <v>260</v>
      </c>
      <c r="D117" s="13" t="s">
        <v>375</v>
      </c>
      <c r="E117" s="13" t="s">
        <v>549</v>
      </c>
      <c r="F117" s="13" t="s">
        <v>346</v>
      </c>
      <c r="G117" s="13"/>
      <c r="H117" s="151">
        <v>0.5</v>
      </c>
      <c r="I117" s="151">
        <v>0.5</v>
      </c>
      <c r="J117" s="151">
        <v>0.5</v>
      </c>
      <c r="K117" s="151">
        <v>0.5</v>
      </c>
      <c r="L117" s="146"/>
      <c r="M117" s="386"/>
      <c r="N117" s="386"/>
      <c r="O117" s="386"/>
      <c r="P117" s="146"/>
      <c r="Q117" s="386"/>
      <c r="R117" s="386"/>
      <c r="S117" s="386"/>
      <c r="T117" s="146"/>
      <c r="U117" s="146"/>
    </row>
    <row r="118" spans="1:21" ht="12.75">
      <c r="A118" s="116" t="s">
        <v>913</v>
      </c>
      <c r="B118" s="113" t="s">
        <v>303</v>
      </c>
      <c r="C118" s="114" t="s">
        <v>127</v>
      </c>
      <c r="D118" s="114" t="s">
        <v>456</v>
      </c>
      <c r="E118" s="114" t="s">
        <v>290</v>
      </c>
      <c r="F118" s="114" t="s">
        <v>736</v>
      </c>
      <c r="G118" s="114" t="s">
        <v>838</v>
      </c>
      <c r="H118" s="156">
        <f>H119+H120+H121</f>
        <v>610</v>
      </c>
      <c r="I118" s="156">
        <f>I119+I120+I121</f>
        <v>900</v>
      </c>
      <c r="J118" s="156">
        <f>J119+J120+J121</f>
        <v>900</v>
      </c>
      <c r="K118" s="156">
        <f>K119+K120+K121</f>
        <v>900</v>
      </c>
      <c r="L118" s="257"/>
      <c r="M118" s="386"/>
      <c r="N118" s="386"/>
      <c r="O118" s="386"/>
      <c r="P118" s="146"/>
      <c r="Q118" s="386"/>
      <c r="R118" s="386"/>
      <c r="S118" s="386"/>
      <c r="T118" s="146"/>
      <c r="U118" s="146"/>
    </row>
    <row r="119" spans="1:21" ht="12.75">
      <c r="A119" s="103" t="s">
        <v>485</v>
      </c>
      <c r="B119" s="205">
        <v>803</v>
      </c>
      <c r="C119" s="27" t="s">
        <v>127</v>
      </c>
      <c r="D119" s="13" t="s">
        <v>456</v>
      </c>
      <c r="E119" s="13" t="s">
        <v>290</v>
      </c>
      <c r="F119" s="27" t="s">
        <v>412</v>
      </c>
      <c r="G119" s="27"/>
      <c r="H119" s="151">
        <v>40</v>
      </c>
      <c r="I119" s="151">
        <v>50</v>
      </c>
      <c r="J119" s="151">
        <v>50</v>
      </c>
      <c r="K119" s="151">
        <v>50</v>
      </c>
      <c r="L119" s="257"/>
      <c r="M119" s="386"/>
      <c r="N119" s="386"/>
      <c r="O119" s="386"/>
      <c r="P119" s="146"/>
      <c r="Q119" s="386"/>
      <c r="R119" s="386"/>
      <c r="S119" s="386"/>
      <c r="T119" s="146"/>
      <c r="U119" s="146"/>
    </row>
    <row r="120" spans="1:21" ht="12.75">
      <c r="A120" s="3" t="s">
        <v>577</v>
      </c>
      <c r="B120" s="205">
        <v>803</v>
      </c>
      <c r="C120" s="27" t="s">
        <v>127</v>
      </c>
      <c r="D120" s="13" t="s">
        <v>456</v>
      </c>
      <c r="E120" s="13" t="s">
        <v>290</v>
      </c>
      <c r="F120" s="27" t="s">
        <v>253</v>
      </c>
      <c r="G120" s="27"/>
      <c r="H120" s="151">
        <v>500</v>
      </c>
      <c r="I120" s="151">
        <v>800</v>
      </c>
      <c r="J120" s="151">
        <v>800</v>
      </c>
      <c r="K120" s="151">
        <v>800</v>
      </c>
      <c r="L120" s="257"/>
      <c r="M120" s="386"/>
      <c r="N120" s="386"/>
      <c r="O120" s="386"/>
      <c r="P120" s="146"/>
      <c r="Q120" s="386"/>
      <c r="R120" s="386"/>
      <c r="S120" s="386"/>
      <c r="T120" s="146"/>
      <c r="U120" s="146"/>
    </row>
    <row r="121" spans="1:21" ht="12.75">
      <c r="A121" s="3" t="s">
        <v>254</v>
      </c>
      <c r="B121" s="205">
        <v>803</v>
      </c>
      <c r="C121" s="27" t="s">
        <v>127</v>
      </c>
      <c r="D121" s="13" t="s">
        <v>456</v>
      </c>
      <c r="E121" s="13" t="s">
        <v>290</v>
      </c>
      <c r="F121" s="27" t="s">
        <v>255</v>
      </c>
      <c r="G121" s="27"/>
      <c r="H121" s="151">
        <v>70</v>
      </c>
      <c r="I121" s="151">
        <v>50</v>
      </c>
      <c r="J121" s="151">
        <v>50</v>
      </c>
      <c r="K121" s="151">
        <v>50</v>
      </c>
      <c r="L121" s="257"/>
      <c r="M121" s="386"/>
      <c r="N121" s="386"/>
      <c r="O121" s="386"/>
      <c r="P121" s="146"/>
      <c r="Q121" s="386"/>
      <c r="R121" s="386"/>
      <c r="S121" s="386"/>
      <c r="T121" s="146"/>
      <c r="U121" s="146"/>
    </row>
    <row r="122" spans="1:21" ht="14.25">
      <c r="A122" s="49"/>
      <c r="B122" s="47"/>
      <c r="C122" s="45" t="s">
        <v>892</v>
      </c>
      <c r="D122" s="48"/>
      <c r="E122" s="48"/>
      <c r="F122" s="48"/>
      <c r="G122" s="48"/>
      <c r="H122" s="97" t="e">
        <f>H123+H124+H125+H128+#REF!+#REF!+H132</f>
        <v>#REF!</v>
      </c>
      <c r="I122" s="97">
        <f>I123+I124+I125+I128+I132</f>
        <v>4146.4</v>
      </c>
      <c r="J122" s="97">
        <f>J123+J124+J125+J128+J132</f>
        <v>2646.4</v>
      </c>
      <c r="K122" s="97">
        <f>K123+K124+K125+K128+K132</f>
        <v>2662.4</v>
      </c>
      <c r="L122" s="257"/>
      <c r="M122" s="386"/>
      <c r="N122" s="386"/>
      <c r="O122" s="386"/>
      <c r="P122" s="146"/>
      <c r="Q122" s="386"/>
      <c r="R122" s="386"/>
      <c r="S122" s="386"/>
      <c r="T122" s="146"/>
      <c r="U122" s="146"/>
    </row>
    <row r="123" spans="1:21" ht="27" customHeight="1">
      <c r="A123" s="116" t="s">
        <v>339</v>
      </c>
      <c r="B123" s="113" t="s">
        <v>303</v>
      </c>
      <c r="C123" s="114" t="s">
        <v>277</v>
      </c>
      <c r="D123" s="114" t="s">
        <v>377</v>
      </c>
      <c r="E123" s="114" t="s">
        <v>148</v>
      </c>
      <c r="F123" s="114" t="s">
        <v>278</v>
      </c>
      <c r="G123" s="114" t="s">
        <v>839</v>
      </c>
      <c r="H123" s="156">
        <v>240</v>
      </c>
      <c r="I123" s="156">
        <v>240</v>
      </c>
      <c r="J123" s="156">
        <v>240</v>
      </c>
      <c r="K123" s="156">
        <v>240</v>
      </c>
      <c r="L123" s="257"/>
      <c r="M123" s="386"/>
      <c r="N123" s="386"/>
      <c r="O123" s="386"/>
      <c r="P123" s="146"/>
      <c r="Q123" s="386"/>
      <c r="R123" s="386"/>
      <c r="S123" s="386"/>
      <c r="T123" s="146"/>
      <c r="U123" s="146"/>
    </row>
    <row r="124" spans="1:21" ht="14.25" customHeight="1">
      <c r="A124" s="116" t="s">
        <v>667</v>
      </c>
      <c r="B124" s="113" t="s">
        <v>303</v>
      </c>
      <c r="C124" s="114" t="s">
        <v>893</v>
      </c>
      <c r="D124" s="114" t="s">
        <v>233</v>
      </c>
      <c r="E124" s="114" t="s">
        <v>148</v>
      </c>
      <c r="F124" s="114" t="s">
        <v>890</v>
      </c>
      <c r="G124" s="114" t="s">
        <v>840</v>
      </c>
      <c r="H124" s="156">
        <v>60</v>
      </c>
      <c r="I124" s="156">
        <v>50</v>
      </c>
      <c r="J124" s="156">
        <v>50</v>
      </c>
      <c r="K124" s="156">
        <v>50</v>
      </c>
      <c r="L124" s="257"/>
      <c r="M124" s="386"/>
      <c r="N124" s="386"/>
      <c r="O124" s="386"/>
      <c r="P124" s="146"/>
      <c r="Q124" s="386"/>
      <c r="R124" s="386"/>
      <c r="S124" s="386"/>
      <c r="T124" s="146"/>
      <c r="U124" s="146"/>
    </row>
    <row r="125" spans="1:21" ht="40.5" customHeight="1">
      <c r="A125" s="116" t="s">
        <v>251</v>
      </c>
      <c r="B125" s="117">
        <v>803</v>
      </c>
      <c r="C125" s="114" t="s">
        <v>893</v>
      </c>
      <c r="D125" s="114" t="s">
        <v>234</v>
      </c>
      <c r="E125" s="114" t="s">
        <v>148</v>
      </c>
      <c r="F125" s="114" t="s">
        <v>890</v>
      </c>
      <c r="G125" s="114"/>
      <c r="H125" s="156">
        <f>H126+H127</f>
        <v>306.4</v>
      </c>
      <c r="I125" s="156">
        <f>I126+I127</f>
        <v>356.4</v>
      </c>
      <c r="J125" s="156">
        <f>J126+J127</f>
        <v>356.4</v>
      </c>
      <c r="K125" s="156">
        <f>K126+K127</f>
        <v>372.4</v>
      </c>
      <c r="L125" s="257"/>
      <c r="M125" s="386"/>
      <c r="N125" s="386"/>
      <c r="O125" s="386"/>
      <c r="P125" s="146"/>
      <c r="Q125" s="386"/>
      <c r="R125" s="386"/>
      <c r="S125" s="386"/>
      <c r="T125" s="146"/>
      <c r="U125" s="146"/>
    </row>
    <row r="126" spans="1:21" ht="12.75" customHeight="1">
      <c r="A126" s="292" t="s">
        <v>353</v>
      </c>
      <c r="B126" s="293" t="s">
        <v>303</v>
      </c>
      <c r="C126" s="294" t="s">
        <v>893</v>
      </c>
      <c r="D126" s="294" t="s">
        <v>234</v>
      </c>
      <c r="E126" s="294" t="s">
        <v>148</v>
      </c>
      <c r="F126" s="294" t="s">
        <v>890</v>
      </c>
      <c r="G126" s="294" t="s">
        <v>841</v>
      </c>
      <c r="H126" s="295">
        <v>189</v>
      </c>
      <c r="I126" s="295">
        <v>239</v>
      </c>
      <c r="J126" s="295">
        <v>239</v>
      </c>
      <c r="K126" s="295">
        <v>255</v>
      </c>
      <c r="L126" s="257"/>
      <c r="M126" s="386"/>
      <c r="N126" s="386"/>
      <c r="O126" s="386"/>
      <c r="P126" s="146"/>
      <c r="Q126" s="386"/>
      <c r="R126" s="386"/>
      <c r="S126" s="386"/>
      <c r="T126" s="146"/>
      <c r="U126" s="146"/>
    </row>
    <row r="127" spans="1:21" ht="12.75" customHeight="1">
      <c r="A127" s="349" t="s">
        <v>354</v>
      </c>
      <c r="B127" s="237" t="s">
        <v>303</v>
      </c>
      <c r="C127" s="13" t="s">
        <v>893</v>
      </c>
      <c r="D127" s="13" t="s">
        <v>234</v>
      </c>
      <c r="E127" s="13" t="s">
        <v>148</v>
      </c>
      <c r="F127" s="13" t="s">
        <v>890</v>
      </c>
      <c r="G127" s="13" t="s">
        <v>842</v>
      </c>
      <c r="H127" s="151">
        <v>117.4</v>
      </c>
      <c r="I127" s="151">
        <v>117.4</v>
      </c>
      <c r="J127" s="151">
        <v>117.4</v>
      </c>
      <c r="K127" s="151">
        <v>117.4</v>
      </c>
      <c r="L127" s="257"/>
      <c r="M127" s="386"/>
      <c r="N127" s="386"/>
      <c r="O127" s="386"/>
      <c r="P127" s="146"/>
      <c r="Q127" s="386"/>
      <c r="R127" s="386"/>
      <c r="S127" s="386"/>
      <c r="T127" s="146"/>
      <c r="U127" s="146"/>
    </row>
    <row r="128" spans="1:21" ht="15" customHeight="1">
      <c r="A128" s="116" t="s">
        <v>446</v>
      </c>
      <c r="B128" s="113" t="s">
        <v>303</v>
      </c>
      <c r="C128" s="114" t="s">
        <v>893</v>
      </c>
      <c r="D128" s="114" t="s">
        <v>486</v>
      </c>
      <c r="E128" s="114" t="s">
        <v>148</v>
      </c>
      <c r="F128" s="114" t="s">
        <v>890</v>
      </c>
      <c r="G128" s="114"/>
      <c r="H128" s="156" t="e">
        <f>#REF!+H131</f>
        <v>#REF!</v>
      </c>
      <c r="I128" s="156">
        <f>I129+I131</f>
        <v>2000</v>
      </c>
      <c r="J128" s="156">
        <f>J129+J131</f>
        <v>2000</v>
      </c>
      <c r="K128" s="156">
        <f>K129+K131</f>
        <v>2000</v>
      </c>
      <c r="L128" s="257"/>
      <c r="M128" s="386"/>
      <c r="N128" s="386"/>
      <c r="O128" s="386"/>
      <c r="P128" s="146"/>
      <c r="Q128" s="386"/>
      <c r="R128" s="386"/>
      <c r="S128" s="386"/>
      <c r="T128" s="146"/>
      <c r="U128" s="146"/>
    </row>
    <row r="129" spans="1:21" ht="24.75" customHeight="1">
      <c r="A129" s="103" t="s">
        <v>321</v>
      </c>
      <c r="B129" s="343" t="s">
        <v>303</v>
      </c>
      <c r="C129" s="124" t="s">
        <v>893</v>
      </c>
      <c r="D129" s="35" t="s">
        <v>352</v>
      </c>
      <c r="E129" s="35" t="s">
        <v>148</v>
      </c>
      <c r="F129" s="124" t="s">
        <v>890</v>
      </c>
      <c r="G129" s="124"/>
      <c r="H129" s="348">
        <v>2000</v>
      </c>
      <c r="I129" s="348">
        <v>0</v>
      </c>
      <c r="J129" s="348">
        <v>0</v>
      </c>
      <c r="K129" s="348">
        <v>0</v>
      </c>
      <c r="L129" s="257"/>
      <c r="M129" s="386"/>
      <c r="N129" s="386"/>
      <c r="O129" s="386"/>
      <c r="P129" s="146"/>
      <c r="Q129" s="386"/>
      <c r="R129" s="386"/>
      <c r="S129" s="386"/>
      <c r="T129" s="146"/>
      <c r="U129" s="146"/>
    </row>
    <row r="130" spans="1:21" ht="12.75" customHeight="1">
      <c r="A130" s="435" t="s">
        <v>496</v>
      </c>
      <c r="B130" s="436" t="s">
        <v>303</v>
      </c>
      <c r="C130" s="72" t="s">
        <v>893</v>
      </c>
      <c r="D130" s="72" t="s">
        <v>352</v>
      </c>
      <c r="E130" s="72" t="s">
        <v>148</v>
      </c>
      <c r="F130" s="72" t="s">
        <v>890</v>
      </c>
      <c r="G130" s="72"/>
      <c r="H130" s="437"/>
      <c r="I130" s="437">
        <v>0</v>
      </c>
      <c r="J130" s="437">
        <v>0</v>
      </c>
      <c r="K130" s="437">
        <v>0</v>
      </c>
      <c r="L130" s="257"/>
      <c r="M130" s="386"/>
      <c r="N130" s="386"/>
      <c r="O130" s="386"/>
      <c r="P130" s="146"/>
      <c r="Q130" s="386"/>
      <c r="R130" s="386"/>
      <c r="S130" s="386"/>
      <c r="T130" s="146"/>
      <c r="U130" s="146"/>
    </row>
    <row r="131" spans="1:21" ht="24">
      <c r="A131" s="103" t="s">
        <v>306</v>
      </c>
      <c r="B131" s="343" t="s">
        <v>303</v>
      </c>
      <c r="C131" s="124" t="s">
        <v>893</v>
      </c>
      <c r="D131" s="35" t="s">
        <v>804</v>
      </c>
      <c r="E131" s="35" t="s">
        <v>148</v>
      </c>
      <c r="F131" s="124" t="s">
        <v>890</v>
      </c>
      <c r="G131" s="124" t="s">
        <v>843</v>
      </c>
      <c r="H131" s="348">
        <v>2000</v>
      </c>
      <c r="I131" s="348">
        <v>2000</v>
      </c>
      <c r="J131" s="348">
        <v>2000</v>
      </c>
      <c r="K131" s="348">
        <v>2000</v>
      </c>
      <c r="L131" s="257"/>
      <c r="M131" s="386"/>
      <c r="N131" s="386"/>
      <c r="O131" s="386"/>
      <c r="P131" s="146"/>
      <c r="Q131" s="386"/>
      <c r="R131" s="386"/>
      <c r="S131" s="386"/>
      <c r="T131" s="146"/>
      <c r="U131" s="146"/>
    </row>
    <row r="132" spans="1:21" ht="51.75" customHeight="1">
      <c r="A132" s="188" t="s">
        <v>99</v>
      </c>
      <c r="B132" s="113" t="s">
        <v>303</v>
      </c>
      <c r="C132" s="114" t="s">
        <v>893</v>
      </c>
      <c r="D132" s="114" t="s">
        <v>597</v>
      </c>
      <c r="E132" s="114" t="s">
        <v>148</v>
      </c>
      <c r="F132" s="114" t="s">
        <v>890</v>
      </c>
      <c r="G132" s="114"/>
      <c r="H132" s="156">
        <f>H133</f>
        <v>2750</v>
      </c>
      <c r="I132" s="156">
        <f>I133</f>
        <v>1500</v>
      </c>
      <c r="J132" s="156">
        <f>J133</f>
        <v>0</v>
      </c>
      <c r="K132" s="156">
        <f>K133</f>
        <v>0</v>
      </c>
      <c r="L132" s="257"/>
      <c r="M132" s="386"/>
      <c r="N132" s="386"/>
      <c r="O132" s="386"/>
      <c r="P132" s="146"/>
      <c r="Q132" s="386"/>
      <c r="R132" s="386"/>
      <c r="S132" s="386"/>
      <c r="T132" s="146"/>
      <c r="U132" s="146"/>
    </row>
    <row r="133" spans="1:21" ht="14.25" customHeight="1">
      <c r="A133" s="377" t="s">
        <v>313</v>
      </c>
      <c r="B133" s="236">
        <v>803</v>
      </c>
      <c r="C133" s="35" t="s">
        <v>893</v>
      </c>
      <c r="D133" s="35" t="s">
        <v>597</v>
      </c>
      <c r="E133" s="35" t="s">
        <v>148</v>
      </c>
      <c r="F133" s="35" t="s">
        <v>890</v>
      </c>
      <c r="G133" s="35" t="s">
        <v>965</v>
      </c>
      <c r="H133" s="348">
        <v>2750</v>
      </c>
      <c r="I133" s="348">
        <v>1500</v>
      </c>
      <c r="J133" s="348">
        <v>0</v>
      </c>
      <c r="K133" s="348">
        <v>0</v>
      </c>
      <c r="L133" s="257"/>
      <c r="M133" s="386">
        <v>2750</v>
      </c>
      <c r="N133" s="386"/>
      <c r="O133" s="386"/>
      <c r="P133" s="146"/>
      <c r="Q133" s="386"/>
      <c r="R133" s="386"/>
      <c r="S133" s="386"/>
      <c r="T133" s="146"/>
      <c r="U133" s="146"/>
    </row>
    <row r="134" spans="1:21" ht="14.25">
      <c r="A134" s="209"/>
      <c r="B134" s="210"/>
      <c r="C134" s="45" t="s">
        <v>222</v>
      </c>
      <c r="D134" s="211"/>
      <c r="E134" s="211"/>
      <c r="F134" s="211"/>
      <c r="G134" s="211"/>
      <c r="H134" s="97" t="e">
        <f>H135+H138</f>
        <v>#REF!</v>
      </c>
      <c r="I134" s="97">
        <f>I135+I138</f>
        <v>1535.1</v>
      </c>
      <c r="J134" s="97">
        <f>J135+J138</f>
        <v>1535.1</v>
      </c>
      <c r="K134" s="97">
        <f>K135+K138</f>
        <v>1535.1</v>
      </c>
      <c r="L134" s="257"/>
      <c r="M134" s="386"/>
      <c r="N134" s="386"/>
      <c r="O134" s="386"/>
      <c r="P134" s="146"/>
      <c r="Q134" s="386"/>
      <c r="R134" s="386"/>
      <c r="S134" s="386"/>
      <c r="T134" s="146"/>
      <c r="U134" s="146"/>
    </row>
    <row r="135" spans="1:21" ht="14.25" customHeight="1">
      <c r="A135" s="112" t="s">
        <v>731</v>
      </c>
      <c r="B135" s="113" t="s">
        <v>303</v>
      </c>
      <c r="C135" s="114" t="s">
        <v>221</v>
      </c>
      <c r="D135" s="114" t="s">
        <v>272</v>
      </c>
      <c r="E135" s="114" t="s">
        <v>549</v>
      </c>
      <c r="F135" s="114" t="s">
        <v>736</v>
      </c>
      <c r="G135" s="114" t="s">
        <v>844</v>
      </c>
      <c r="H135" s="156">
        <f>H136+H137</f>
        <v>552.9000000000001</v>
      </c>
      <c r="I135" s="156">
        <f>I136+I137</f>
        <v>1035.1</v>
      </c>
      <c r="J135" s="156">
        <f>J136+J137</f>
        <v>1035.1</v>
      </c>
      <c r="K135" s="156">
        <f>K136+K137</f>
        <v>1035.1</v>
      </c>
      <c r="L135" s="257"/>
      <c r="M135" s="386"/>
      <c r="N135" s="386"/>
      <c r="O135" s="386"/>
      <c r="P135" s="146"/>
      <c r="Q135" s="386"/>
      <c r="R135" s="386"/>
      <c r="S135" s="386"/>
      <c r="T135" s="146"/>
      <c r="U135" s="146"/>
    </row>
    <row r="136" spans="1:21" ht="12.75">
      <c r="A136" s="3" t="s">
        <v>654</v>
      </c>
      <c r="B136" s="205">
        <v>803</v>
      </c>
      <c r="C136" s="13" t="s">
        <v>221</v>
      </c>
      <c r="D136" s="13" t="s">
        <v>273</v>
      </c>
      <c r="E136" s="13" t="s">
        <v>549</v>
      </c>
      <c r="F136" s="13" t="s">
        <v>655</v>
      </c>
      <c r="G136" s="13"/>
      <c r="H136" s="396">
        <v>424.6</v>
      </c>
      <c r="I136" s="396">
        <v>795</v>
      </c>
      <c r="J136" s="396">
        <v>795</v>
      </c>
      <c r="K136" s="396">
        <v>795</v>
      </c>
      <c r="L136" s="399">
        <v>0.065</v>
      </c>
      <c r="M136" s="386"/>
      <c r="N136" s="386"/>
      <c r="O136" s="386"/>
      <c r="P136" s="146"/>
      <c r="Q136" s="393"/>
      <c r="R136" s="386"/>
      <c r="S136" s="386"/>
      <c r="T136" s="146"/>
      <c r="U136" s="146"/>
    </row>
    <row r="137" spans="1:21" ht="12.75">
      <c r="A137" s="1" t="s">
        <v>578</v>
      </c>
      <c r="B137" s="205">
        <v>803</v>
      </c>
      <c r="C137" s="13" t="s">
        <v>221</v>
      </c>
      <c r="D137" s="13" t="s">
        <v>273</v>
      </c>
      <c r="E137" s="13" t="s">
        <v>549</v>
      </c>
      <c r="F137" s="13" t="s">
        <v>656</v>
      </c>
      <c r="G137" s="13"/>
      <c r="H137" s="396">
        <v>128.3</v>
      </c>
      <c r="I137" s="396">
        <v>240.1</v>
      </c>
      <c r="J137" s="396">
        <v>240.1</v>
      </c>
      <c r="K137" s="396">
        <v>240.1</v>
      </c>
      <c r="L137" s="257"/>
      <c r="M137" s="386"/>
      <c r="N137" s="386"/>
      <c r="O137" s="386"/>
      <c r="P137" s="146"/>
      <c r="Q137" s="393"/>
      <c r="R137" s="386"/>
      <c r="S137" s="386"/>
      <c r="T137" s="146"/>
      <c r="U137" s="146"/>
    </row>
    <row r="138" spans="1:21" ht="12.75">
      <c r="A138" s="112" t="s">
        <v>732</v>
      </c>
      <c r="B138" s="113" t="s">
        <v>303</v>
      </c>
      <c r="C138" s="114" t="s">
        <v>221</v>
      </c>
      <c r="D138" s="114" t="s">
        <v>376</v>
      </c>
      <c r="E138" s="114" t="s">
        <v>290</v>
      </c>
      <c r="F138" s="114" t="s">
        <v>736</v>
      </c>
      <c r="G138" s="114" t="s">
        <v>845</v>
      </c>
      <c r="H138" s="156" t="e">
        <f>H139+H140+H141+#REF!+H142</f>
        <v>#REF!</v>
      </c>
      <c r="I138" s="156">
        <f>I139+I140+I141+I142</f>
        <v>500</v>
      </c>
      <c r="J138" s="156">
        <f>J139+J140+J141+J142</f>
        <v>500</v>
      </c>
      <c r="K138" s="156">
        <f>K139+K140+K141+K142</f>
        <v>500</v>
      </c>
      <c r="L138" s="257"/>
      <c r="M138" s="386"/>
      <c r="N138" s="386"/>
      <c r="O138" s="386"/>
      <c r="P138" s="146"/>
      <c r="Q138" s="386"/>
      <c r="R138" s="386"/>
      <c r="S138" s="386"/>
      <c r="T138" s="146"/>
      <c r="U138" s="146"/>
    </row>
    <row r="139" spans="1:21" ht="12.75">
      <c r="A139" s="220" t="s">
        <v>485</v>
      </c>
      <c r="B139" s="205">
        <v>803</v>
      </c>
      <c r="C139" s="10" t="s">
        <v>221</v>
      </c>
      <c r="D139" s="96" t="s">
        <v>376</v>
      </c>
      <c r="E139" s="10" t="s">
        <v>290</v>
      </c>
      <c r="F139" s="96" t="s">
        <v>412</v>
      </c>
      <c r="G139" s="96"/>
      <c r="H139" s="232">
        <v>50</v>
      </c>
      <c r="I139" s="232">
        <v>80</v>
      </c>
      <c r="J139" s="232">
        <v>80</v>
      </c>
      <c r="K139" s="232">
        <v>80</v>
      </c>
      <c r="L139" s="257"/>
      <c r="M139" s="386"/>
      <c r="N139" s="386"/>
      <c r="O139" s="386"/>
      <c r="P139" s="146"/>
      <c r="Q139" s="386"/>
      <c r="R139" s="386"/>
      <c r="S139" s="386"/>
      <c r="T139" s="146"/>
      <c r="U139" s="146"/>
    </row>
    <row r="140" spans="1:21" ht="12.75">
      <c r="A140" s="3" t="s">
        <v>316</v>
      </c>
      <c r="B140" s="205">
        <v>803</v>
      </c>
      <c r="C140" s="10" t="s">
        <v>221</v>
      </c>
      <c r="D140" s="96" t="s">
        <v>376</v>
      </c>
      <c r="E140" s="10" t="s">
        <v>290</v>
      </c>
      <c r="F140" s="96" t="s">
        <v>317</v>
      </c>
      <c r="G140" s="96"/>
      <c r="H140" s="232">
        <v>4</v>
      </c>
      <c r="I140" s="232">
        <v>6</v>
      </c>
      <c r="J140" s="232">
        <v>6</v>
      </c>
      <c r="K140" s="232">
        <v>6</v>
      </c>
      <c r="L140" s="257"/>
      <c r="M140" s="386"/>
      <c r="N140" s="386"/>
      <c r="O140" s="386"/>
      <c r="P140" s="146"/>
      <c r="Q140" s="386"/>
      <c r="R140" s="386"/>
      <c r="S140" s="386"/>
      <c r="T140" s="146"/>
      <c r="U140" s="146"/>
    </row>
    <row r="141" spans="1:21" ht="12.75">
      <c r="A141" s="221" t="s">
        <v>577</v>
      </c>
      <c r="B141" s="205">
        <v>803</v>
      </c>
      <c r="C141" s="10" t="s">
        <v>221</v>
      </c>
      <c r="D141" s="96" t="s">
        <v>376</v>
      </c>
      <c r="E141" s="10" t="s">
        <v>290</v>
      </c>
      <c r="F141" s="96" t="s">
        <v>253</v>
      </c>
      <c r="G141" s="96"/>
      <c r="H141" s="232">
        <v>200</v>
      </c>
      <c r="I141" s="232">
        <v>370</v>
      </c>
      <c r="J141" s="232">
        <v>370</v>
      </c>
      <c r="K141" s="232">
        <v>370</v>
      </c>
      <c r="L141" s="257"/>
      <c r="M141" s="386"/>
      <c r="N141" s="386"/>
      <c r="O141" s="386"/>
      <c r="P141" s="146"/>
      <c r="Q141" s="386"/>
      <c r="R141" s="386"/>
      <c r="S141" s="386"/>
      <c r="T141" s="146"/>
      <c r="U141" s="146"/>
    </row>
    <row r="142" spans="1:21" ht="12.75">
      <c r="A142" s="220" t="s">
        <v>254</v>
      </c>
      <c r="B142" s="205">
        <v>803</v>
      </c>
      <c r="C142" s="10" t="s">
        <v>221</v>
      </c>
      <c r="D142" s="96" t="s">
        <v>376</v>
      </c>
      <c r="E142" s="10" t="s">
        <v>290</v>
      </c>
      <c r="F142" s="96" t="s">
        <v>255</v>
      </c>
      <c r="G142" s="96"/>
      <c r="H142" s="232">
        <v>40</v>
      </c>
      <c r="I142" s="232">
        <v>44</v>
      </c>
      <c r="J142" s="232">
        <v>44</v>
      </c>
      <c r="K142" s="232">
        <v>44</v>
      </c>
      <c r="L142" s="257"/>
      <c r="M142" s="386"/>
      <c r="N142" s="386"/>
      <c r="O142" s="386"/>
      <c r="P142" s="146"/>
      <c r="Q142" s="386"/>
      <c r="R142" s="386"/>
      <c r="S142" s="386"/>
      <c r="T142" s="146"/>
      <c r="U142" s="146"/>
    </row>
    <row r="143" spans="1:21" ht="14.25">
      <c r="A143" s="209"/>
      <c r="B143" s="210"/>
      <c r="C143" s="45" t="s">
        <v>219</v>
      </c>
      <c r="D143" s="211"/>
      <c r="E143" s="211"/>
      <c r="F143" s="211"/>
      <c r="G143" s="211"/>
      <c r="H143" s="97">
        <f aca="true" t="shared" si="1" ref="H143:K144">H144</f>
        <v>170</v>
      </c>
      <c r="I143" s="97">
        <f t="shared" si="1"/>
        <v>340</v>
      </c>
      <c r="J143" s="97">
        <f t="shared" si="1"/>
        <v>340</v>
      </c>
      <c r="K143" s="97">
        <f t="shared" si="1"/>
        <v>340</v>
      </c>
      <c r="L143" s="257"/>
      <c r="M143" s="386"/>
      <c r="N143" s="386"/>
      <c r="O143" s="386"/>
      <c r="P143" s="146"/>
      <c r="Q143" s="386"/>
      <c r="R143" s="386"/>
      <c r="S143" s="386"/>
      <c r="T143" s="146"/>
      <c r="U143" s="146"/>
    </row>
    <row r="144" spans="1:21" ht="12.75">
      <c r="A144" s="112" t="s">
        <v>733</v>
      </c>
      <c r="B144" s="113" t="s">
        <v>303</v>
      </c>
      <c r="C144" s="114" t="s">
        <v>220</v>
      </c>
      <c r="D144" s="114" t="s">
        <v>145</v>
      </c>
      <c r="E144" s="114" t="s">
        <v>290</v>
      </c>
      <c r="F144" s="114" t="s">
        <v>736</v>
      </c>
      <c r="G144" s="114" t="s">
        <v>108</v>
      </c>
      <c r="H144" s="156">
        <f t="shared" si="1"/>
        <v>170</v>
      </c>
      <c r="I144" s="156">
        <f t="shared" si="1"/>
        <v>340</v>
      </c>
      <c r="J144" s="156">
        <f t="shared" si="1"/>
        <v>340</v>
      </c>
      <c r="K144" s="156">
        <f t="shared" si="1"/>
        <v>340</v>
      </c>
      <c r="L144" s="257"/>
      <c r="M144" s="386"/>
      <c r="N144" s="386"/>
      <c r="O144" s="386"/>
      <c r="P144" s="146"/>
      <c r="Q144" s="386"/>
      <c r="R144" s="386"/>
      <c r="S144" s="386"/>
      <c r="T144" s="146"/>
      <c r="U144" s="146"/>
    </row>
    <row r="145" spans="1:21" ht="12.75">
      <c r="A145" s="3" t="s">
        <v>577</v>
      </c>
      <c r="B145" s="205">
        <v>803</v>
      </c>
      <c r="C145" s="27" t="s">
        <v>220</v>
      </c>
      <c r="D145" s="27" t="s">
        <v>145</v>
      </c>
      <c r="E145" s="13" t="s">
        <v>290</v>
      </c>
      <c r="F145" s="13" t="s">
        <v>253</v>
      </c>
      <c r="G145" s="13"/>
      <c r="H145" s="151">
        <v>170</v>
      </c>
      <c r="I145" s="151">
        <v>340</v>
      </c>
      <c r="J145" s="151">
        <v>340</v>
      </c>
      <c r="K145" s="151">
        <v>340</v>
      </c>
      <c r="L145" s="257"/>
      <c r="M145" s="386">
        <v>340</v>
      </c>
      <c r="N145" s="386">
        <v>340</v>
      </c>
      <c r="O145" s="386">
        <v>340</v>
      </c>
      <c r="P145" s="146"/>
      <c r="Q145" s="386"/>
      <c r="R145" s="386"/>
      <c r="S145" s="386"/>
      <c r="T145" s="146"/>
      <c r="U145" s="146"/>
    </row>
    <row r="146" spans="1:21" ht="28.5" customHeight="1">
      <c r="A146" s="189" t="s">
        <v>341</v>
      </c>
      <c r="B146" s="190" t="s">
        <v>663</v>
      </c>
      <c r="C146" s="191" t="s">
        <v>1</v>
      </c>
      <c r="D146" s="191" t="s">
        <v>486</v>
      </c>
      <c r="E146" s="191" t="s">
        <v>736</v>
      </c>
      <c r="F146" s="191" t="s">
        <v>736</v>
      </c>
      <c r="G146" s="191"/>
      <c r="H146" s="194" t="e">
        <f>H147+H157+H160+H161+H164+H165+#REF!</f>
        <v>#REF!</v>
      </c>
      <c r="I146" s="194">
        <f>I147+I157+I160+I161+I164+I165</f>
        <v>4809</v>
      </c>
      <c r="J146" s="194">
        <f>J147+J157+J160+J161+J164+J165</f>
        <v>1756.1</v>
      </c>
      <c r="K146" s="194">
        <f>K147+K157+K160+K161+K164+K165</f>
        <v>1786.2</v>
      </c>
      <c r="L146" s="257"/>
      <c r="M146" s="386"/>
      <c r="N146" s="386"/>
      <c r="O146" s="386"/>
      <c r="P146" s="146"/>
      <c r="Q146" s="386"/>
      <c r="R146" s="386"/>
      <c r="S146" s="386"/>
      <c r="T146" s="146"/>
      <c r="U146" s="146"/>
    </row>
    <row r="147" spans="1:21" ht="12.75">
      <c r="A147" s="112" t="s">
        <v>214</v>
      </c>
      <c r="B147" s="113" t="s">
        <v>663</v>
      </c>
      <c r="C147" s="114" t="s">
        <v>218</v>
      </c>
      <c r="D147" s="114" t="s">
        <v>227</v>
      </c>
      <c r="E147" s="114" t="s">
        <v>736</v>
      </c>
      <c r="F147" s="114" t="s">
        <v>736</v>
      </c>
      <c r="G147" s="114" t="s">
        <v>109</v>
      </c>
      <c r="H147" s="155" t="e">
        <f>H148+H149+H150+H151+H153+H154+H155+#REF!+H156+H152</f>
        <v>#REF!</v>
      </c>
      <c r="I147" s="155">
        <f>I148+I149+I150+I151+I153+I154+I155+I156+I152</f>
        <v>1306.2</v>
      </c>
      <c r="J147" s="155">
        <f>J148+J149+J150+J151+J153+J154+J155+J156+J152</f>
        <v>1253.3</v>
      </c>
      <c r="K147" s="155">
        <f>K148+K149+K150+K151+K153+K154+K155+K156+K152</f>
        <v>1283.4</v>
      </c>
      <c r="L147" s="257"/>
      <c r="M147" s="386"/>
      <c r="N147" s="386"/>
      <c r="O147" s="386"/>
      <c r="P147" s="146"/>
      <c r="Q147" s="386"/>
      <c r="R147" s="386"/>
      <c r="S147" s="386"/>
      <c r="T147" s="146"/>
      <c r="U147" s="146"/>
    </row>
    <row r="148" spans="1:21" ht="12.75">
      <c r="A148" s="3" t="s">
        <v>654</v>
      </c>
      <c r="B148" s="52" t="s">
        <v>663</v>
      </c>
      <c r="C148" s="13" t="s">
        <v>218</v>
      </c>
      <c r="D148" s="13" t="s">
        <v>227</v>
      </c>
      <c r="E148" s="13" t="s">
        <v>146</v>
      </c>
      <c r="F148" s="13" t="s">
        <v>655</v>
      </c>
      <c r="G148" s="13"/>
      <c r="H148" s="396">
        <v>1099.2</v>
      </c>
      <c r="I148" s="396">
        <v>969.2</v>
      </c>
      <c r="J148" s="396">
        <v>928.5</v>
      </c>
      <c r="K148" s="396">
        <v>933.5</v>
      </c>
      <c r="L148" s="257"/>
      <c r="M148" s="386"/>
      <c r="N148" s="386"/>
      <c r="O148" s="386"/>
      <c r="P148" s="146"/>
      <c r="Q148" s="386"/>
      <c r="R148" s="386"/>
      <c r="S148" s="386"/>
      <c r="T148" s="146"/>
      <c r="U148" s="146"/>
    </row>
    <row r="149" spans="1:21" ht="12.75">
      <c r="A149" s="1" t="s">
        <v>657</v>
      </c>
      <c r="B149" s="52" t="s">
        <v>663</v>
      </c>
      <c r="C149" s="13" t="s">
        <v>218</v>
      </c>
      <c r="D149" s="13" t="s">
        <v>227</v>
      </c>
      <c r="E149" s="13" t="s">
        <v>147</v>
      </c>
      <c r="F149" s="427">
        <v>212</v>
      </c>
      <c r="G149" s="13"/>
      <c r="H149" s="151">
        <v>1.5</v>
      </c>
      <c r="I149" s="151">
        <v>0.7</v>
      </c>
      <c r="J149" s="151">
        <v>0.7</v>
      </c>
      <c r="K149" s="151">
        <v>0.7</v>
      </c>
      <c r="L149" s="257"/>
      <c r="M149" s="386"/>
      <c r="N149" s="386"/>
      <c r="O149" s="386"/>
      <c r="P149" s="146"/>
      <c r="Q149" s="386"/>
      <c r="R149" s="386"/>
      <c r="S149" s="386"/>
      <c r="T149" s="146"/>
      <c r="U149" s="146"/>
    </row>
    <row r="150" spans="1:21" ht="12.75">
      <c r="A150" s="1" t="s">
        <v>0</v>
      </c>
      <c r="B150" s="52" t="s">
        <v>663</v>
      </c>
      <c r="C150" s="13" t="s">
        <v>218</v>
      </c>
      <c r="D150" s="13" t="s">
        <v>227</v>
      </c>
      <c r="E150" s="13" t="s">
        <v>146</v>
      </c>
      <c r="F150" s="13" t="s">
        <v>656</v>
      </c>
      <c r="G150" s="13"/>
      <c r="H150" s="396">
        <v>332</v>
      </c>
      <c r="I150" s="396">
        <v>292.7</v>
      </c>
      <c r="J150" s="396">
        <v>280.5</v>
      </c>
      <c r="K150" s="396">
        <v>282</v>
      </c>
      <c r="L150" s="257"/>
      <c r="M150" s="386"/>
      <c r="N150" s="386"/>
      <c r="O150" s="386"/>
      <c r="P150" s="146"/>
      <c r="Q150" s="386"/>
      <c r="R150" s="386"/>
      <c r="S150" s="386"/>
      <c r="T150" s="146"/>
      <c r="U150" s="146"/>
    </row>
    <row r="151" spans="1:21" ht="12.75">
      <c r="A151" s="3" t="s">
        <v>659</v>
      </c>
      <c r="B151" s="52" t="s">
        <v>663</v>
      </c>
      <c r="C151" s="13" t="s">
        <v>218</v>
      </c>
      <c r="D151" s="13" t="s">
        <v>227</v>
      </c>
      <c r="E151" s="13" t="s">
        <v>259</v>
      </c>
      <c r="F151" s="13" t="s">
        <v>660</v>
      </c>
      <c r="G151" s="13"/>
      <c r="H151" s="151">
        <v>24</v>
      </c>
      <c r="I151" s="151">
        <v>12</v>
      </c>
      <c r="J151" s="151">
        <v>12</v>
      </c>
      <c r="K151" s="151">
        <v>15</v>
      </c>
      <c r="L151" s="257"/>
      <c r="M151" s="386"/>
      <c r="N151" s="386"/>
      <c r="O151" s="386"/>
      <c r="P151" s="146"/>
      <c r="Q151" s="386"/>
      <c r="R151" s="386"/>
      <c r="S151" s="386"/>
      <c r="T151" s="146"/>
      <c r="U151" s="146"/>
    </row>
    <row r="152" spans="1:21" ht="12.75">
      <c r="A152" s="3" t="s">
        <v>485</v>
      </c>
      <c r="B152" s="52" t="s">
        <v>663</v>
      </c>
      <c r="C152" s="13" t="s">
        <v>218</v>
      </c>
      <c r="D152" s="13" t="s">
        <v>227</v>
      </c>
      <c r="E152" s="13" t="s">
        <v>290</v>
      </c>
      <c r="F152" s="13" t="s">
        <v>412</v>
      </c>
      <c r="G152" s="13"/>
      <c r="H152" s="151">
        <v>0.2</v>
      </c>
      <c r="I152" s="151">
        <v>0.1</v>
      </c>
      <c r="J152" s="151">
        <v>0.1</v>
      </c>
      <c r="K152" s="151">
        <v>0.2</v>
      </c>
      <c r="L152" s="257"/>
      <c r="M152" s="386"/>
      <c r="N152" s="386"/>
      <c r="O152" s="386"/>
      <c r="P152" s="146"/>
      <c r="Q152" s="386"/>
      <c r="R152" s="386"/>
      <c r="S152" s="386"/>
      <c r="T152" s="146"/>
      <c r="U152" s="146"/>
    </row>
    <row r="153" spans="1:21" ht="12.75">
      <c r="A153" s="26" t="s">
        <v>266</v>
      </c>
      <c r="B153" s="52" t="s">
        <v>663</v>
      </c>
      <c r="C153" s="13" t="s">
        <v>218</v>
      </c>
      <c r="D153" s="13" t="s">
        <v>227</v>
      </c>
      <c r="E153" s="13" t="s">
        <v>290</v>
      </c>
      <c r="F153" s="13" t="s">
        <v>417</v>
      </c>
      <c r="G153" s="13"/>
      <c r="H153" s="151">
        <v>6</v>
      </c>
      <c r="I153" s="151">
        <v>3</v>
      </c>
      <c r="J153" s="151">
        <v>3</v>
      </c>
      <c r="K153" s="151">
        <v>6</v>
      </c>
      <c r="L153" s="257"/>
      <c r="M153" s="386"/>
      <c r="N153" s="386"/>
      <c r="O153" s="386"/>
      <c r="P153" s="146"/>
      <c r="Q153" s="386"/>
      <c r="R153" s="386"/>
      <c r="S153" s="386"/>
      <c r="T153" s="146"/>
      <c r="U153" s="146"/>
    </row>
    <row r="154" spans="1:21" ht="12.75">
      <c r="A154" s="3" t="s">
        <v>577</v>
      </c>
      <c r="B154" s="52" t="s">
        <v>663</v>
      </c>
      <c r="C154" s="13" t="s">
        <v>218</v>
      </c>
      <c r="D154" s="13" t="s">
        <v>227</v>
      </c>
      <c r="E154" s="13" t="s">
        <v>290</v>
      </c>
      <c r="F154" s="13" t="s">
        <v>253</v>
      </c>
      <c r="G154" s="13"/>
      <c r="H154" s="396">
        <v>72.3</v>
      </c>
      <c r="I154" s="151">
        <v>20</v>
      </c>
      <c r="J154" s="151">
        <v>20</v>
      </c>
      <c r="K154" s="151">
        <v>30</v>
      </c>
      <c r="L154" s="399">
        <v>0.065</v>
      </c>
      <c r="M154" s="386"/>
      <c r="N154" s="386"/>
      <c r="O154" s="386"/>
      <c r="P154" s="146"/>
      <c r="Q154" s="393"/>
      <c r="R154" s="386"/>
      <c r="S154" s="393"/>
      <c r="T154" s="146"/>
      <c r="U154" s="146"/>
    </row>
    <row r="155" spans="1:21" s="426" customFormat="1" ht="12.75">
      <c r="A155" s="3" t="s">
        <v>818</v>
      </c>
      <c r="B155" s="237" t="s">
        <v>663</v>
      </c>
      <c r="C155" s="13" t="s">
        <v>218</v>
      </c>
      <c r="D155" s="13" t="s">
        <v>227</v>
      </c>
      <c r="E155" s="13" t="s">
        <v>506</v>
      </c>
      <c r="F155" s="13" t="s">
        <v>346</v>
      </c>
      <c r="G155" s="13"/>
      <c r="H155" s="151">
        <v>0.9</v>
      </c>
      <c r="I155" s="151">
        <v>0.5</v>
      </c>
      <c r="J155" s="151">
        <v>0.5</v>
      </c>
      <c r="K155" s="151">
        <v>1</v>
      </c>
      <c r="L155" s="454"/>
      <c r="M155" s="453"/>
      <c r="N155" s="453"/>
      <c r="O155" s="453"/>
      <c r="P155" s="452"/>
      <c r="Q155" s="453"/>
      <c r="R155" s="453"/>
      <c r="S155" s="453"/>
      <c r="T155" s="452"/>
      <c r="U155" s="452"/>
    </row>
    <row r="156" spans="1:21" ht="12.75">
      <c r="A156" s="3" t="s">
        <v>254</v>
      </c>
      <c r="B156" s="52" t="s">
        <v>663</v>
      </c>
      <c r="C156" s="13" t="s">
        <v>218</v>
      </c>
      <c r="D156" s="13" t="s">
        <v>227</v>
      </c>
      <c r="E156" s="13" t="s">
        <v>290</v>
      </c>
      <c r="F156" s="13" t="s">
        <v>255</v>
      </c>
      <c r="G156" s="13"/>
      <c r="H156" s="396">
        <v>27.2</v>
      </c>
      <c r="I156" s="151">
        <v>8</v>
      </c>
      <c r="J156" s="151">
        <v>8</v>
      </c>
      <c r="K156" s="151">
        <v>15</v>
      </c>
      <c r="L156" s="399">
        <v>0.065</v>
      </c>
      <c r="M156" s="386"/>
      <c r="N156" s="386"/>
      <c r="O156" s="386"/>
      <c r="P156" s="146"/>
      <c r="Q156" s="393"/>
      <c r="R156" s="386"/>
      <c r="S156" s="393"/>
      <c r="T156" s="146"/>
      <c r="U156" s="146"/>
    </row>
    <row r="157" spans="1:21" ht="14.25" customHeight="1">
      <c r="A157" s="80" t="s">
        <v>215</v>
      </c>
      <c r="B157" s="113" t="s">
        <v>663</v>
      </c>
      <c r="C157" s="114" t="s">
        <v>218</v>
      </c>
      <c r="D157" s="114" t="s">
        <v>154</v>
      </c>
      <c r="E157" s="114" t="s">
        <v>736</v>
      </c>
      <c r="F157" s="114" t="s">
        <v>736</v>
      </c>
      <c r="G157" s="114" t="s">
        <v>110</v>
      </c>
      <c r="H157" s="156">
        <f>H158+H159</f>
        <v>497.8</v>
      </c>
      <c r="I157" s="156">
        <f>I158+I159</f>
        <v>497.8</v>
      </c>
      <c r="J157" s="156">
        <f>J158+J159</f>
        <v>497.8</v>
      </c>
      <c r="K157" s="156">
        <f>K158+K159</f>
        <v>497.8</v>
      </c>
      <c r="L157" s="257"/>
      <c r="M157" s="386"/>
      <c r="N157" s="386"/>
      <c r="O157" s="386"/>
      <c r="P157" s="146"/>
      <c r="Q157" s="386"/>
      <c r="R157" s="386"/>
      <c r="S157" s="386"/>
      <c r="T157" s="146"/>
      <c r="U157" s="146"/>
    </row>
    <row r="158" spans="1:21" ht="12" customHeight="1">
      <c r="A158" s="346" t="s">
        <v>577</v>
      </c>
      <c r="B158" s="52" t="s">
        <v>663</v>
      </c>
      <c r="C158" s="13" t="s">
        <v>218</v>
      </c>
      <c r="D158" s="13" t="s">
        <v>154</v>
      </c>
      <c r="E158" s="13" t="s">
        <v>290</v>
      </c>
      <c r="F158" s="347">
        <v>226</v>
      </c>
      <c r="G158" s="347"/>
      <c r="H158" s="151">
        <v>33.8</v>
      </c>
      <c r="I158" s="151">
        <v>33.8</v>
      </c>
      <c r="J158" s="151">
        <v>33.8</v>
      </c>
      <c r="K158" s="151">
        <v>33.8</v>
      </c>
      <c r="L158" s="257"/>
      <c r="M158" s="386"/>
      <c r="N158" s="386"/>
      <c r="O158" s="386"/>
      <c r="P158" s="146"/>
      <c r="Q158" s="386"/>
      <c r="R158" s="386"/>
      <c r="S158" s="386"/>
      <c r="T158" s="146"/>
      <c r="U158" s="146"/>
    </row>
    <row r="159" spans="1:21" ht="12" customHeight="1">
      <c r="A159" s="346" t="s">
        <v>818</v>
      </c>
      <c r="B159" s="52" t="s">
        <v>663</v>
      </c>
      <c r="C159" s="13" t="s">
        <v>218</v>
      </c>
      <c r="D159" s="13" t="s">
        <v>154</v>
      </c>
      <c r="E159" s="13" t="s">
        <v>921</v>
      </c>
      <c r="F159" s="347">
        <v>290</v>
      </c>
      <c r="G159" s="347"/>
      <c r="H159" s="151">
        <v>464</v>
      </c>
      <c r="I159" s="151">
        <v>464</v>
      </c>
      <c r="J159" s="151">
        <v>464</v>
      </c>
      <c r="K159" s="151">
        <v>464</v>
      </c>
      <c r="L159" s="257"/>
      <c r="M159" s="386"/>
      <c r="N159" s="386"/>
      <c r="O159" s="386"/>
      <c r="P159" s="146"/>
      <c r="Q159" s="386"/>
      <c r="R159" s="386"/>
      <c r="S159" s="386"/>
      <c r="T159" s="146"/>
      <c r="U159" s="146"/>
    </row>
    <row r="160" spans="1:21" ht="12.75">
      <c r="A160" s="80" t="s">
        <v>777</v>
      </c>
      <c r="B160" s="113" t="s">
        <v>663</v>
      </c>
      <c r="C160" s="114" t="s">
        <v>218</v>
      </c>
      <c r="D160" s="114" t="s">
        <v>873</v>
      </c>
      <c r="E160" s="114" t="s">
        <v>921</v>
      </c>
      <c r="F160" s="114" t="s">
        <v>253</v>
      </c>
      <c r="G160" s="114" t="s">
        <v>111</v>
      </c>
      <c r="H160" s="156">
        <v>5</v>
      </c>
      <c r="I160" s="156">
        <v>5</v>
      </c>
      <c r="J160" s="156">
        <v>5</v>
      </c>
      <c r="K160" s="156">
        <v>5</v>
      </c>
      <c r="L160" s="257"/>
      <c r="M160" s="386"/>
      <c r="N160" s="386"/>
      <c r="O160" s="386"/>
      <c r="P160" s="146"/>
      <c r="Q160" s="386"/>
      <c r="R160" s="386"/>
      <c r="S160" s="386"/>
      <c r="T160" s="146"/>
      <c r="U160" s="146"/>
    </row>
    <row r="161" spans="1:21" ht="27.75" customHeight="1">
      <c r="A161" s="112" t="s">
        <v>423</v>
      </c>
      <c r="B161" s="113" t="s">
        <v>663</v>
      </c>
      <c r="C161" s="114" t="s">
        <v>1</v>
      </c>
      <c r="D161" s="421" t="s">
        <v>522</v>
      </c>
      <c r="E161" s="114" t="s">
        <v>290</v>
      </c>
      <c r="F161" s="114" t="s">
        <v>736</v>
      </c>
      <c r="G161" s="114"/>
      <c r="H161" s="156">
        <f>H162+H163</f>
        <v>0</v>
      </c>
      <c r="I161" s="156">
        <f>I162+I163</f>
        <v>1400</v>
      </c>
      <c r="J161" s="156">
        <f>J162+J163</f>
        <v>0</v>
      </c>
      <c r="K161" s="156">
        <f>K162+K163</f>
        <v>0</v>
      </c>
      <c r="L161" s="257"/>
      <c r="M161" s="386"/>
      <c r="N161" s="386"/>
      <c r="O161" s="386"/>
      <c r="P161" s="146"/>
      <c r="Q161" s="386"/>
      <c r="R161" s="386"/>
      <c r="S161" s="386"/>
      <c r="T161" s="146"/>
      <c r="U161" s="146"/>
    </row>
    <row r="162" spans="1:21" ht="27" customHeight="1">
      <c r="A162" s="271" t="s">
        <v>235</v>
      </c>
      <c r="B162" s="272" t="s">
        <v>663</v>
      </c>
      <c r="C162" s="208" t="s">
        <v>218</v>
      </c>
      <c r="D162" s="422" t="s">
        <v>522</v>
      </c>
      <c r="E162" s="208" t="s">
        <v>290</v>
      </c>
      <c r="F162" s="208" t="s">
        <v>253</v>
      </c>
      <c r="G162" s="208" t="s">
        <v>112</v>
      </c>
      <c r="H162" s="270">
        <v>0</v>
      </c>
      <c r="I162" s="270">
        <v>500</v>
      </c>
      <c r="J162" s="270">
        <v>0</v>
      </c>
      <c r="K162" s="270">
        <v>0</v>
      </c>
      <c r="L162" s="146"/>
      <c r="M162" s="386">
        <v>600</v>
      </c>
      <c r="N162" s="386"/>
      <c r="O162" s="386"/>
      <c r="P162" s="146"/>
      <c r="Q162" s="386"/>
      <c r="R162" s="386"/>
      <c r="S162" s="386"/>
      <c r="T162" s="146"/>
      <c r="U162" s="146"/>
    </row>
    <row r="163" spans="1:21" ht="15" customHeight="1">
      <c r="A163" s="271" t="s">
        <v>236</v>
      </c>
      <c r="B163" s="272" t="s">
        <v>663</v>
      </c>
      <c r="C163" s="208" t="s">
        <v>249</v>
      </c>
      <c r="D163" s="422" t="s">
        <v>522</v>
      </c>
      <c r="E163" s="208" t="s">
        <v>290</v>
      </c>
      <c r="F163" s="208" t="s">
        <v>253</v>
      </c>
      <c r="G163" s="208" t="s">
        <v>113</v>
      </c>
      <c r="H163" s="270">
        <v>0</v>
      </c>
      <c r="I163" s="270">
        <v>900</v>
      </c>
      <c r="J163" s="270">
        <v>0</v>
      </c>
      <c r="K163" s="270">
        <v>0</v>
      </c>
      <c r="L163" s="146"/>
      <c r="M163" s="386">
        <v>1000</v>
      </c>
      <c r="N163" s="386"/>
      <c r="O163" s="386"/>
      <c r="P163" s="146"/>
      <c r="Q163" s="386"/>
      <c r="R163" s="386"/>
      <c r="S163" s="386"/>
      <c r="T163" s="146"/>
      <c r="U163" s="146"/>
    </row>
    <row r="164" spans="1:21" ht="15" customHeight="1">
      <c r="A164" s="188" t="s">
        <v>106</v>
      </c>
      <c r="B164" s="113" t="s">
        <v>663</v>
      </c>
      <c r="C164" s="114" t="s">
        <v>319</v>
      </c>
      <c r="D164" s="114" t="s">
        <v>591</v>
      </c>
      <c r="E164" s="114" t="s">
        <v>290</v>
      </c>
      <c r="F164" s="114" t="s">
        <v>414</v>
      </c>
      <c r="G164" s="114" t="s">
        <v>114</v>
      </c>
      <c r="H164" s="156">
        <v>0</v>
      </c>
      <c r="I164" s="156">
        <v>500</v>
      </c>
      <c r="J164" s="156">
        <v>0</v>
      </c>
      <c r="K164" s="156">
        <v>0</v>
      </c>
      <c r="L164" s="146"/>
      <c r="M164" s="386">
        <v>700</v>
      </c>
      <c r="N164" s="386"/>
      <c r="O164" s="386"/>
      <c r="P164" s="146"/>
      <c r="Q164" s="386"/>
      <c r="R164" s="386"/>
      <c r="S164" s="386"/>
      <c r="T164" s="146"/>
      <c r="U164" s="146"/>
    </row>
    <row r="165" spans="1:21" ht="15" customHeight="1">
      <c r="A165" s="188" t="s">
        <v>107</v>
      </c>
      <c r="B165" s="113" t="s">
        <v>663</v>
      </c>
      <c r="C165" s="114" t="s">
        <v>319</v>
      </c>
      <c r="D165" s="114" t="s">
        <v>591</v>
      </c>
      <c r="E165" s="114" t="s">
        <v>519</v>
      </c>
      <c r="F165" s="114" t="s">
        <v>417</v>
      </c>
      <c r="G165" s="114" t="s">
        <v>115</v>
      </c>
      <c r="H165" s="156">
        <v>0</v>
      </c>
      <c r="I165" s="156">
        <v>1100</v>
      </c>
      <c r="J165" s="156">
        <v>0</v>
      </c>
      <c r="K165" s="156">
        <v>0</v>
      </c>
      <c r="L165" s="146"/>
      <c r="M165" s="386">
        <v>2000</v>
      </c>
      <c r="N165" s="386"/>
      <c r="O165" s="386"/>
      <c r="P165" s="146"/>
      <c r="Q165" s="386"/>
      <c r="R165" s="386"/>
      <c r="S165" s="386"/>
      <c r="T165" s="146"/>
      <c r="U165" s="146"/>
    </row>
    <row r="166" spans="1:21" ht="16.5" customHeight="1">
      <c r="A166" s="189" t="s">
        <v>225</v>
      </c>
      <c r="B166" s="190" t="s">
        <v>794</v>
      </c>
      <c r="C166" s="191" t="s">
        <v>1</v>
      </c>
      <c r="D166" s="191" t="s">
        <v>486</v>
      </c>
      <c r="E166" s="191" t="s">
        <v>736</v>
      </c>
      <c r="F166" s="191" t="s">
        <v>736</v>
      </c>
      <c r="G166" s="191"/>
      <c r="H166" s="194">
        <f>H167+H177</f>
        <v>1881.3000000000002</v>
      </c>
      <c r="I166" s="194">
        <f>I167+I177</f>
        <v>1607.6</v>
      </c>
      <c r="J166" s="194">
        <f>J167+J177</f>
        <v>1562.8000000000002</v>
      </c>
      <c r="K166" s="194">
        <f>K167+K177</f>
        <v>1616.3000000000002</v>
      </c>
      <c r="L166" s="146"/>
      <c r="M166" s="386"/>
      <c r="N166" s="386"/>
      <c r="O166" s="386"/>
      <c r="P166" s="146"/>
      <c r="Q166" s="386"/>
      <c r="R166" s="386"/>
      <c r="S166" s="386"/>
      <c r="T166" s="146"/>
      <c r="U166" s="146"/>
    </row>
    <row r="167" spans="1:21" ht="12.75">
      <c r="A167" s="187" t="s">
        <v>216</v>
      </c>
      <c r="B167" s="113" t="s">
        <v>794</v>
      </c>
      <c r="C167" s="114" t="s">
        <v>125</v>
      </c>
      <c r="D167" s="114" t="s">
        <v>227</v>
      </c>
      <c r="E167" s="114" t="s">
        <v>736</v>
      </c>
      <c r="F167" s="114" t="s">
        <v>736</v>
      </c>
      <c r="G167" s="114" t="s">
        <v>116</v>
      </c>
      <c r="H167" s="156">
        <f>H168+H169+H170+H171+H172+H173+H174+H175+H176</f>
        <v>1681.3000000000002</v>
      </c>
      <c r="I167" s="156">
        <f>I168+I169+I170+I171+I172+I173+I174+I175+I176</f>
        <v>1407.6</v>
      </c>
      <c r="J167" s="156">
        <f>J168+J169+J170+J171+J172+J173+J174+J175+J176</f>
        <v>1362.8000000000002</v>
      </c>
      <c r="K167" s="156">
        <f>K168+K169+K170+K171+K172+K173+K174+K175+K176</f>
        <v>1416.3000000000002</v>
      </c>
      <c r="L167" s="146"/>
      <c r="M167" s="386"/>
      <c r="N167" s="386"/>
      <c r="O167" s="386"/>
      <c r="P167" s="146"/>
      <c r="Q167" s="386"/>
      <c r="R167" s="386"/>
      <c r="S167" s="386"/>
      <c r="T167" s="146"/>
      <c r="U167" s="146"/>
    </row>
    <row r="168" spans="1:21" ht="12.75">
      <c r="A168" s="3" t="s">
        <v>654</v>
      </c>
      <c r="B168" s="205">
        <v>892</v>
      </c>
      <c r="C168" s="13" t="s">
        <v>125</v>
      </c>
      <c r="D168" s="13" t="s">
        <v>227</v>
      </c>
      <c r="E168" s="13" t="s">
        <v>146</v>
      </c>
      <c r="F168" s="13" t="s">
        <v>655</v>
      </c>
      <c r="G168" s="13"/>
      <c r="H168" s="396">
        <v>1191.4</v>
      </c>
      <c r="I168" s="396">
        <v>1045.7</v>
      </c>
      <c r="J168" s="396">
        <v>1024.4</v>
      </c>
      <c r="K168" s="396">
        <v>1029.4</v>
      </c>
      <c r="L168" s="146"/>
      <c r="M168" s="386"/>
      <c r="N168" s="386"/>
      <c r="O168" s="386"/>
      <c r="P168" s="146"/>
      <c r="Q168" s="386"/>
      <c r="R168" s="386"/>
      <c r="S168" s="386"/>
      <c r="T168" s="146"/>
      <c r="U168" s="146"/>
    </row>
    <row r="169" spans="1:21" ht="12.75">
      <c r="A169" s="1" t="s">
        <v>657</v>
      </c>
      <c r="B169" s="205">
        <v>892</v>
      </c>
      <c r="C169" s="13" t="s">
        <v>125</v>
      </c>
      <c r="D169" s="13" t="s">
        <v>227</v>
      </c>
      <c r="E169" s="13" t="s">
        <v>147</v>
      </c>
      <c r="F169" s="13" t="s">
        <v>658</v>
      </c>
      <c r="G169" s="13"/>
      <c r="H169" s="151">
        <v>1</v>
      </c>
      <c r="I169" s="151">
        <v>0.5</v>
      </c>
      <c r="J169" s="151">
        <v>0.5</v>
      </c>
      <c r="K169" s="151">
        <v>0.5</v>
      </c>
      <c r="L169" s="146"/>
      <c r="M169" s="386"/>
      <c r="N169" s="386"/>
      <c r="O169" s="386"/>
      <c r="P169" s="146"/>
      <c r="Q169" s="386"/>
      <c r="R169" s="386"/>
      <c r="S169" s="386"/>
      <c r="T169" s="146"/>
      <c r="U169" s="146"/>
    </row>
    <row r="170" spans="1:21" ht="12.75">
      <c r="A170" s="1" t="s">
        <v>578</v>
      </c>
      <c r="B170" s="205">
        <v>892</v>
      </c>
      <c r="C170" s="13" t="s">
        <v>125</v>
      </c>
      <c r="D170" s="13" t="s">
        <v>227</v>
      </c>
      <c r="E170" s="13" t="s">
        <v>146</v>
      </c>
      <c r="F170" s="13" t="s">
        <v>656</v>
      </c>
      <c r="G170" s="13"/>
      <c r="H170" s="396">
        <v>359.9</v>
      </c>
      <c r="I170" s="396">
        <v>315.9</v>
      </c>
      <c r="J170" s="396">
        <v>309.4</v>
      </c>
      <c r="K170" s="396">
        <v>310.9</v>
      </c>
      <c r="L170" s="146"/>
      <c r="M170" s="386"/>
      <c r="N170" s="386"/>
      <c r="O170" s="386"/>
      <c r="P170" s="146"/>
      <c r="Q170" s="386"/>
      <c r="R170" s="386"/>
      <c r="S170" s="386"/>
      <c r="T170" s="146"/>
      <c r="U170" s="146"/>
    </row>
    <row r="171" spans="1:21" ht="12.75">
      <c r="A171" s="3" t="s">
        <v>659</v>
      </c>
      <c r="B171" s="205">
        <v>892</v>
      </c>
      <c r="C171" s="13" t="s">
        <v>125</v>
      </c>
      <c r="D171" s="13" t="s">
        <v>227</v>
      </c>
      <c r="E171" s="13" t="s">
        <v>259</v>
      </c>
      <c r="F171" s="13" t="s">
        <v>660</v>
      </c>
      <c r="G171" s="13"/>
      <c r="H171" s="151">
        <v>31</v>
      </c>
      <c r="I171" s="151">
        <v>15</v>
      </c>
      <c r="J171" s="151">
        <v>15</v>
      </c>
      <c r="K171" s="151">
        <v>20</v>
      </c>
      <c r="L171" s="146"/>
      <c r="M171" s="386"/>
      <c r="N171" s="386"/>
      <c r="O171" s="386"/>
      <c r="P171" s="146"/>
      <c r="Q171" s="386"/>
      <c r="R171" s="386"/>
      <c r="S171" s="386"/>
      <c r="T171" s="146"/>
      <c r="U171" s="146"/>
    </row>
    <row r="172" spans="1:21" ht="12.75">
      <c r="A172" s="26" t="s">
        <v>266</v>
      </c>
      <c r="B172" s="205">
        <v>892</v>
      </c>
      <c r="C172" s="13" t="s">
        <v>125</v>
      </c>
      <c r="D172" s="13" t="s">
        <v>227</v>
      </c>
      <c r="E172" s="13" t="s">
        <v>290</v>
      </c>
      <c r="F172" s="13" t="s">
        <v>417</v>
      </c>
      <c r="G172" s="13"/>
      <c r="H172" s="151">
        <v>12</v>
      </c>
      <c r="I172" s="151">
        <v>5</v>
      </c>
      <c r="J172" s="151">
        <v>5</v>
      </c>
      <c r="K172" s="151">
        <v>10</v>
      </c>
      <c r="L172" s="146"/>
      <c r="M172" s="386"/>
      <c r="N172" s="386"/>
      <c r="O172" s="386"/>
      <c r="P172" s="146"/>
      <c r="Q172" s="386"/>
      <c r="R172" s="386"/>
      <c r="S172" s="386"/>
      <c r="T172" s="146"/>
      <c r="U172" s="146"/>
    </row>
    <row r="173" spans="1:21" ht="12.75">
      <c r="A173" s="3" t="s">
        <v>577</v>
      </c>
      <c r="B173" s="205">
        <v>892</v>
      </c>
      <c r="C173" s="13" t="s">
        <v>125</v>
      </c>
      <c r="D173" s="13" t="s">
        <v>227</v>
      </c>
      <c r="E173" s="13" t="s">
        <v>290</v>
      </c>
      <c r="F173" s="13" t="s">
        <v>253</v>
      </c>
      <c r="G173" s="13"/>
      <c r="H173" s="396">
        <v>43.7</v>
      </c>
      <c r="I173" s="151">
        <v>10</v>
      </c>
      <c r="J173" s="151">
        <v>5</v>
      </c>
      <c r="K173" s="151">
        <v>15</v>
      </c>
      <c r="L173" s="399">
        <v>0.065</v>
      </c>
      <c r="M173" s="386"/>
      <c r="N173" s="386"/>
      <c r="O173" s="386"/>
      <c r="P173" s="146"/>
      <c r="Q173" s="393"/>
      <c r="R173" s="386"/>
      <c r="S173" s="393"/>
      <c r="T173" s="146"/>
      <c r="U173" s="146"/>
    </row>
    <row r="174" spans="1:21" ht="12.75">
      <c r="A174" s="3" t="s">
        <v>818</v>
      </c>
      <c r="B174" s="205">
        <v>892</v>
      </c>
      <c r="C174" s="13" t="s">
        <v>125</v>
      </c>
      <c r="D174" s="13" t="s">
        <v>227</v>
      </c>
      <c r="E174" s="13" t="s">
        <v>506</v>
      </c>
      <c r="F174" s="13" t="s">
        <v>346</v>
      </c>
      <c r="G174" s="13"/>
      <c r="H174" s="151">
        <v>1</v>
      </c>
      <c r="I174" s="151">
        <v>0.5</v>
      </c>
      <c r="J174" s="151">
        <v>0.5</v>
      </c>
      <c r="K174" s="151">
        <v>0.5</v>
      </c>
      <c r="L174" s="146"/>
      <c r="M174" s="386"/>
      <c r="N174" s="386"/>
      <c r="O174" s="386"/>
      <c r="P174" s="146"/>
      <c r="Q174" s="386"/>
      <c r="R174" s="386"/>
      <c r="S174" s="386"/>
      <c r="T174" s="146"/>
      <c r="U174" s="146"/>
    </row>
    <row r="175" spans="1:21" ht="12.75">
      <c r="A175" s="3" t="s">
        <v>314</v>
      </c>
      <c r="B175" s="205">
        <v>892</v>
      </c>
      <c r="C175" s="13" t="s">
        <v>125</v>
      </c>
      <c r="D175" s="13" t="s">
        <v>227</v>
      </c>
      <c r="E175" s="13" t="s">
        <v>290</v>
      </c>
      <c r="F175" s="13" t="s">
        <v>984</v>
      </c>
      <c r="G175" s="13"/>
      <c r="H175" s="151">
        <v>20</v>
      </c>
      <c r="I175" s="151">
        <v>10</v>
      </c>
      <c r="J175" s="151">
        <v>0</v>
      </c>
      <c r="K175" s="151">
        <v>20</v>
      </c>
      <c r="L175" s="146"/>
      <c r="M175" s="386"/>
      <c r="N175" s="386"/>
      <c r="O175" s="386"/>
      <c r="P175" s="146"/>
      <c r="Q175" s="386"/>
      <c r="R175" s="386"/>
      <c r="S175" s="386"/>
      <c r="T175" s="146"/>
      <c r="U175" s="146"/>
    </row>
    <row r="176" spans="1:21" ht="12" customHeight="1">
      <c r="A176" s="3" t="s">
        <v>477</v>
      </c>
      <c r="B176" s="205">
        <v>892</v>
      </c>
      <c r="C176" s="13" t="s">
        <v>125</v>
      </c>
      <c r="D176" s="13" t="s">
        <v>227</v>
      </c>
      <c r="E176" s="13" t="s">
        <v>290</v>
      </c>
      <c r="F176" s="13" t="s">
        <v>255</v>
      </c>
      <c r="G176" s="13"/>
      <c r="H176" s="396">
        <v>21.3</v>
      </c>
      <c r="I176" s="151">
        <v>5</v>
      </c>
      <c r="J176" s="151">
        <v>3</v>
      </c>
      <c r="K176" s="151">
        <v>10</v>
      </c>
      <c r="L176" s="399">
        <v>0.065</v>
      </c>
      <c r="M176" s="386"/>
      <c r="N176" s="386"/>
      <c r="O176" s="386"/>
      <c r="P176" s="146"/>
      <c r="Q176" s="393"/>
      <c r="R176" s="386"/>
      <c r="S176" s="393"/>
      <c r="T176" s="146"/>
      <c r="U176" s="146"/>
    </row>
    <row r="177" spans="1:21" ht="27" customHeight="1" thickBot="1">
      <c r="A177" s="112" t="s">
        <v>698</v>
      </c>
      <c r="B177" s="113" t="s">
        <v>794</v>
      </c>
      <c r="C177" s="114" t="s">
        <v>217</v>
      </c>
      <c r="D177" s="114" t="s">
        <v>639</v>
      </c>
      <c r="E177" s="114" t="s">
        <v>526</v>
      </c>
      <c r="F177" s="114" t="s">
        <v>815</v>
      </c>
      <c r="G177" s="114" t="s">
        <v>117</v>
      </c>
      <c r="H177" s="156">
        <v>200</v>
      </c>
      <c r="I177" s="156">
        <v>200</v>
      </c>
      <c r="J177" s="156">
        <v>200</v>
      </c>
      <c r="K177" s="156">
        <v>200</v>
      </c>
      <c r="L177" s="146"/>
      <c r="M177" s="386"/>
      <c r="N177" s="386"/>
      <c r="O177" s="386"/>
      <c r="P177" s="146"/>
      <c r="Q177" s="386"/>
      <c r="R177" s="386"/>
      <c r="S177" s="386"/>
      <c r="T177" s="146"/>
      <c r="U177" s="146"/>
    </row>
    <row r="178" spans="1:21" ht="17.25" customHeight="1" thickBot="1">
      <c r="A178" s="60" t="s">
        <v>165</v>
      </c>
      <c r="B178" s="61" t="s">
        <v>736</v>
      </c>
      <c r="C178" s="62" t="s">
        <v>1</v>
      </c>
      <c r="D178" s="62" t="s">
        <v>486</v>
      </c>
      <c r="E178" s="62" t="s">
        <v>736</v>
      </c>
      <c r="F178" s="62" t="s">
        <v>736</v>
      </c>
      <c r="G178" s="62"/>
      <c r="H178" s="384" t="e">
        <f>H166+H7+H146+#REF!</f>
        <v>#REF!</v>
      </c>
      <c r="I178" s="384">
        <f>I166+I7+I146</f>
        <v>82514</v>
      </c>
      <c r="J178" s="384">
        <f>J166+J7+J146</f>
        <v>76365.20000000001</v>
      </c>
      <c r="K178" s="384">
        <f>K166+K7+K146</f>
        <v>79570.6</v>
      </c>
      <c r="L178" s="146"/>
      <c r="M178" s="386"/>
      <c r="N178" s="386"/>
      <c r="O178" s="386"/>
      <c r="P178" s="400" t="s">
        <v>723</v>
      </c>
      <c r="Q178" s="415"/>
      <c r="R178" s="416"/>
      <c r="S178" s="415"/>
      <c r="T178" s="146"/>
      <c r="U178" s="146"/>
    </row>
    <row r="179" spans="6:11" ht="15" customHeight="1">
      <c r="F179" s="8" t="s">
        <v>599</v>
      </c>
      <c r="H179" s="53" t="e">
        <f>H178-H180</f>
        <v>#REF!</v>
      </c>
      <c r="I179" s="53">
        <f>I178-I180</f>
        <v>68294</v>
      </c>
      <c r="J179" s="53">
        <f>J178-J180</f>
        <v>51293.20000000001</v>
      </c>
      <c r="K179" s="53">
        <f>K178-K180</f>
        <v>52350.600000000006</v>
      </c>
    </row>
    <row r="180" spans="1:16" ht="15.75">
      <c r="A180" s="223"/>
      <c r="B180" s="8"/>
      <c r="C180" s="8"/>
      <c r="D180" s="224"/>
      <c r="E180" s="8"/>
      <c r="F180" s="8" t="s">
        <v>72</v>
      </c>
      <c r="G180" s="8"/>
      <c r="H180" s="231" t="e">
        <f>#REF!+#REF!+#REF!+#REF!+H61+H64+H67+H71+H72+H79+H80+#REF!+#REF!+#REF!+#REF!+H165+H175+#REF!</f>
        <v>#REF!</v>
      </c>
      <c r="I180" s="231">
        <f>I61+I64+I67+I71+I72+I79+I80+I82+I165+I175</f>
        <v>14220</v>
      </c>
      <c r="J180" s="231">
        <f>J61+J64+J67+J71+J72+J79+J80+J82+J165+J175</f>
        <v>25072</v>
      </c>
      <c r="K180" s="231">
        <f>K61+K64+K67+K71+K72+K79+K80+K82+K165+K175</f>
        <v>27220</v>
      </c>
      <c r="M180" s="53"/>
      <c r="N180" s="53"/>
      <c r="O180" s="53"/>
      <c r="P180" s="195"/>
    </row>
    <row r="181" spans="4:5" ht="12.75">
      <c r="D181" s="12"/>
      <c r="E181" s="53"/>
    </row>
    <row r="182" ht="12.75">
      <c r="D182" s="12"/>
    </row>
    <row r="183" spans="4:11" ht="12.75">
      <c r="D183" s="782" t="s">
        <v>361</v>
      </c>
      <c r="E183" s="764"/>
      <c r="F183" s="764"/>
      <c r="G183" s="764"/>
      <c r="H183" s="222" t="e">
        <f>#REF!-'9 (1)'!H178</f>
        <v>#REF!</v>
      </c>
      <c r="I183" s="222" t="e">
        <f>#REF!-'9 (1)'!I178</f>
        <v>#REF!</v>
      </c>
      <c r="J183" s="222" t="e">
        <f>#REF!-'9 (1)'!J178</f>
        <v>#REF!</v>
      </c>
      <c r="K183" s="222" t="e">
        <f>#REF!-'9 (1)'!K178</f>
        <v>#REF!</v>
      </c>
    </row>
    <row r="184" spans="5:11" ht="12.75">
      <c r="E184" s="2" t="s">
        <v>231</v>
      </c>
      <c r="F184" s="2"/>
      <c r="G184" s="2"/>
      <c r="H184" s="53" t="e">
        <f>H183/(-#REF!)*100</f>
        <v>#REF!</v>
      </c>
      <c r="I184" s="53" t="e">
        <f>I183/#REF!*100*-1</f>
        <v>#REF!</v>
      </c>
      <c r="J184" s="53" t="e">
        <f>J183/#REF!*100*-1</f>
        <v>#REF!</v>
      </c>
      <c r="K184" s="53" t="e">
        <f>K183/#REF!*100*-1</f>
        <v>#REF!</v>
      </c>
    </row>
    <row r="185" spans="3:11" ht="12.75">
      <c r="C185" s="782" t="s">
        <v>791</v>
      </c>
      <c r="D185" s="764"/>
      <c r="E185" s="764"/>
      <c r="F185" s="764"/>
      <c r="G185" s="764"/>
      <c r="H185" s="53" t="e">
        <f>H9+H12+H19+H147+H167</f>
        <v>#REF!</v>
      </c>
      <c r="I185" s="53">
        <f>I9+I12+I19+I147+I167</f>
        <v>9681.2</v>
      </c>
      <c r="J185" s="53">
        <f>J9+J12+J19+J147+J167</f>
        <v>9283.9</v>
      </c>
      <c r="K185" s="53">
        <f>K9+K12+K19+K147+K167</f>
        <v>9416</v>
      </c>
    </row>
    <row r="186" spans="4:11" ht="12.75">
      <c r="D186" s="781" t="s">
        <v>415</v>
      </c>
      <c r="E186" s="756"/>
      <c r="F186" s="756"/>
      <c r="G186" s="756"/>
      <c r="H186" s="419" t="e">
        <f>(H185/H178)*100</f>
        <v>#REF!</v>
      </c>
      <c r="I186" s="419">
        <f>(I185/I178)*100</f>
        <v>11.732796858714886</v>
      </c>
      <c r="J186" s="419">
        <f>(J185/J178)*100</f>
        <v>12.157239161293361</v>
      </c>
      <c r="K186" s="419">
        <f>(K185/K178)*100</f>
        <v>11.833516399273098</v>
      </c>
    </row>
  </sheetData>
  <sheetProtection/>
  <mergeCells count="17">
    <mergeCell ref="K4:K5"/>
    <mergeCell ref="A2:K2"/>
    <mergeCell ref="F4:F5"/>
    <mergeCell ref="B4:B5"/>
    <mergeCell ref="A3:G3"/>
    <mergeCell ref="G4:G5"/>
    <mergeCell ref="A4:A5"/>
    <mergeCell ref="C4:C5"/>
    <mergeCell ref="I4:I5"/>
    <mergeCell ref="I3:J3"/>
    <mergeCell ref="H4:H5"/>
    <mergeCell ref="J4:J5"/>
    <mergeCell ref="D186:G186"/>
    <mergeCell ref="D183:G183"/>
    <mergeCell ref="C185:G185"/>
    <mergeCell ref="E4:E5"/>
    <mergeCell ref="D4:D5"/>
  </mergeCells>
  <printOptions/>
  <pageMargins left="0.7086614173228347" right="0.31496062992125984" top="0.4724409448818898" bottom="0.6299212598425197" header="0.4330708661417323" footer="0.1968503937007874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95" zoomScaleSheetLayoutView="95" zoomScalePageLayoutView="0" workbookViewId="0" topLeftCell="A1">
      <selection activeCell="A17" sqref="A17"/>
    </sheetView>
  </sheetViews>
  <sheetFormatPr defaultColWidth="9.00390625" defaultRowHeight="12.75"/>
  <cols>
    <col min="1" max="1" width="32.25390625" style="0" customWidth="1"/>
    <col min="2" max="2" width="8.75390625" style="0" customWidth="1"/>
    <col min="3" max="3" width="8.25390625" style="0" customWidth="1"/>
    <col min="4" max="4" width="6.625" style="0" customWidth="1"/>
    <col min="5" max="5" width="5.375" style="0" customWidth="1"/>
    <col min="6" max="6" width="17.875" style="0" customWidth="1"/>
    <col min="7" max="7" width="32.25390625" style="0" customWidth="1"/>
    <col min="11" max="11" width="9.7539062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706"/>
      <c r="J1" s="706"/>
      <c r="K1" s="706"/>
    </row>
    <row r="2" spans="1:11" ht="12.75">
      <c r="A2" s="8"/>
      <c r="B2" s="8"/>
      <c r="C2" s="8"/>
      <c r="D2" s="8"/>
      <c r="E2" s="8"/>
      <c r="F2" s="8"/>
      <c r="G2" s="8"/>
      <c r="H2" s="8"/>
      <c r="I2" s="706"/>
      <c r="J2" s="706"/>
      <c r="K2" s="706"/>
    </row>
    <row r="3" spans="1:11" ht="12.75">
      <c r="A3" s="8"/>
      <c r="B3" s="8"/>
      <c r="C3" s="8"/>
      <c r="D3" s="8"/>
      <c r="E3" s="8"/>
      <c r="F3" s="8"/>
      <c r="G3" s="8"/>
      <c r="H3" s="8"/>
      <c r="I3" s="706"/>
      <c r="J3" s="706"/>
      <c r="K3" s="706"/>
    </row>
    <row r="4" spans="1:11" ht="12.75" customHeight="1">
      <c r="A4" s="8"/>
      <c r="B4" s="8"/>
      <c r="C4" s="8"/>
      <c r="D4" s="8"/>
      <c r="E4" s="8"/>
      <c r="F4" s="8"/>
      <c r="G4" s="8"/>
      <c r="H4" s="8"/>
      <c r="I4" s="707"/>
      <c r="J4" s="707"/>
      <c r="K4" s="707"/>
    </row>
    <row r="5" spans="1:11" ht="15.75">
      <c r="A5" s="705" t="s">
        <v>715</v>
      </c>
      <c r="B5" s="705"/>
      <c r="C5" s="705"/>
      <c r="D5" s="705"/>
      <c r="E5" s="705"/>
      <c r="F5" s="705"/>
      <c r="G5" s="705"/>
      <c r="H5" s="705"/>
      <c r="I5" s="705"/>
      <c r="J5" s="705"/>
      <c r="K5" s="705"/>
    </row>
    <row r="6" spans="1:11" ht="15.75">
      <c r="A6" s="705" t="s">
        <v>3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</row>
    <row r="7" spans="1:11" ht="15.75">
      <c r="A7" s="705" t="s">
        <v>283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</row>
    <row r="8" spans="1:11" ht="9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/>
      <c r="F9" s="8"/>
      <c r="G9" s="8"/>
      <c r="H9" s="8"/>
      <c r="I9" s="8"/>
      <c r="J9" s="8"/>
      <c r="K9" s="217" t="s">
        <v>683</v>
      </c>
    </row>
    <row r="10" spans="1:11" ht="15" customHeight="1">
      <c r="A10" s="714" t="s">
        <v>724</v>
      </c>
      <c r="B10" s="806" t="s">
        <v>323</v>
      </c>
      <c r="C10" s="806" t="s">
        <v>167</v>
      </c>
      <c r="D10" s="806" t="s">
        <v>178</v>
      </c>
      <c r="E10" s="806" t="s">
        <v>320</v>
      </c>
      <c r="F10" s="722" t="s">
        <v>719</v>
      </c>
      <c r="G10" s="722" t="s">
        <v>716</v>
      </c>
      <c r="H10" s="803" t="s">
        <v>795</v>
      </c>
      <c r="I10" s="804"/>
      <c r="J10" s="804"/>
      <c r="K10" s="805"/>
    </row>
    <row r="11" spans="1:11" ht="12.75">
      <c r="A11" s="715"/>
      <c r="B11" s="806"/>
      <c r="C11" s="806"/>
      <c r="D11" s="806"/>
      <c r="E11" s="806"/>
      <c r="F11" s="722"/>
      <c r="G11" s="722"/>
      <c r="H11" s="799" t="s">
        <v>720</v>
      </c>
      <c r="I11" s="799" t="s">
        <v>722</v>
      </c>
      <c r="J11" s="799" t="s">
        <v>989</v>
      </c>
      <c r="K11" s="801" t="s">
        <v>721</v>
      </c>
    </row>
    <row r="12" spans="1:11" ht="11.25" customHeight="1">
      <c r="A12" s="716"/>
      <c r="B12" s="806"/>
      <c r="C12" s="806"/>
      <c r="D12" s="806"/>
      <c r="E12" s="806"/>
      <c r="F12" s="722"/>
      <c r="G12" s="722"/>
      <c r="H12" s="800"/>
      <c r="I12" s="800"/>
      <c r="J12" s="800"/>
      <c r="K12" s="802"/>
    </row>
    <row r="13" spans="1:11" ht="10.5" customHeight="1">
      <c r="A13" s="85">
        <v>1</v>
      </c>
      <c r="B13" s="85">
        <v>2</v>
      </c>
      <c r="C13" s="126" t="s">
        <v>800</v>
      </c>
      <c r="D13" s="126" t="s">
        <v>324</v>
      </c>
      <c r="E13" s="126" t="s">
        <v>801</v>
      </c>
      <c r="F13" s="57">
        <v>6</v>
      </c>
      <c r="G13" s="127">
        <v>7</v>
      </c>
      <c r="H13" s="57">
        <v>8</v>
      </c>
      <c r="I13" s="57">
        <v>9</v>
      </c>
      <c r="J13" s="57">
        <v>10</v>
      </c>
      <c r="K13" s="57">
        <v>11</v>
      </c>
    </row>
    <row r="14" spans="1:11" ht="45">
      <c r="A14" s="118" t="s">
        <v>499</v>
      </c>
      <c r="B14" s="139"/>
      <c r="C14" s="177"/>
      <c r="D14" s="177"/>
      <c r="E14" s="177"/>
      <c r="F14" s="140"/>
      <c r="G14" s="134" t="s">
        <v>248</v>
      </c>
      <c r="H14" s="157" t="e">
        <f>H16</f>
        <v>#REF!</v>
      </c>
      <c r="I14" s="157"/>
      <c r="J14" s="157"/>
      <c r="K14" s="157" t="e">
        <f>H14+I14</f>
        <v>#REF!</v>
      </c>
    </row>
    <row r="15" spans="1:11" ht="12" customHeight="1">
      <c r="A15" s="171" t="s">
        <v>725</v>
      </c>
      <c r="B15" s="139"/>
      <c r="C15" s="177"/>
      <c r="D15" s="177"/>
      <c r="E15" s="177"/>
      <c r="F15" s="140"/>
      <c r="G15" s="57"/>
      <c r="H15" s="158"/>
      <c r="I15" s="158"/>
      <c r="J15" s="158"/>
      <c r="K15" s="159"/>
    </row>
    <row r="16" spans="1:11" ht="14.25" customHeight="1">
      <c r="A16" s="85"/>
      <c r="B16" s="139" t="s">
        <v>522</v>
      </c>
      <c r="C16" s="139" t="s">
        <v>345</v>
      </c>
      <c r="D16" s="139" t="s">
        <v>287</v>
      </c>
      <c r="E16" s="139" t="s">
        <v>303</v>
      </c>
      <c r="F16" s="140" t="s">
        <v>726</v>
      </c>
      <c r="G16" s="57"/>
      <c r="H16" s="158" t="e">
        <f>#REF!</f>
        <v>#REF!</v>
      </c>
      <c r="I16" s="158"/>
      <c r="J16" s="158"/>
      <c r="K16" s="159" t="e">
        <f>H16+I16</f>
        <v>#REF!</v>
      </c>
    </row>
    <row r="17" spans="1:11" ht="45.75" customHeight="1">
      <c r="A17" s="118" t="s">
        <v>646</v>
      </c>
      <c r="B17" s="139"/>
      <c r="C17" s="139"/>
      <c r="D17" s="139"/>
      <c r="E17" s="139"/>
      <c r="F17" s="140"/>
      <c r="G17" s="134" t="s">
        <v>447</v>
      </c>
      <c r="H17" s="157" t="e">
        <f>H19</f>
        <v>#REF!</v>
      </c>
      <c r="I17" s="157"/>
      <c r="J17" s="157"/>
      <c r="K17" s="157" t="e">
        <f>H17+I17</f>
        <v>#REF!</v>
      </c>
    </row>
    <row r="18" spans="1:11" ht="10.5" customHeight="1">
      <c r="A18" s="171" t="s">
        <v>725</v>
      </c>
      <c r="B18" s="139"/>
      <c r="C18" s="139"/>
      <c r="D18" s="139"/>
      <c r="E18" s="139"/>
      <c r="F18" s="140"/>
      <c r="G18" s="57"/>
      <c r="H18" s="158"/>
      <c r="I18" s="158"/>
      <c r="J18" s="158"/>
      <c r="K18" s="159"/>
    </row>
    <row r="19" spans="1:11" ht="14.25" customHeight="1">
      <c r="A19" s="85"/>
      <c r="B19" s="139" t="s">
        <v>522</v>
      </c>
      <c r="C19" s="139" t="s">
        <v>345</v>
      </c>
      <c r="D19" s="139" t="s">
        <v>338</v>
      </c>
      <c r="E19" s="139" t="s">
        <v>303</v>
      </c>
      <c r="F19" s="140" t="s">
        <v>726</v>
      </c>
      <c r="G19" s="57"/>
      <c r="H19" s="158" t="e">
        <f>#REF!</f>
        <v>#REF!</v>
      </c>
      <c r="I19" s="158"/>
      <c r="J19" s="158"/>
      <c r="K19" s="159" t="e">
        <f>H19+I19</f>
        <v>#REF!</v>
      </c>
    </row>
    <row r="20" spans="1:11" ht="56.25" customHeight="1">
      <c r="A20" s="115" t="s">
        <v>647</v>
      </c>
      <c r="B20" s="131"/>
      <c r="C20" s="132"/>
      <c r="D20" s="132"/>
      <c r="E20" s="132"/>
      <c r="F20" s="133"/>
      <c r="G20" s="134" t="s">
        <v>292</v>
      </c>
      <c r="H20" s="157" t="e">
        <f>H22</f>
        <v>#REF!</v>
      </c>
      <c r="I20" s="157"/>
      <c r="J20" s="157"/>
      <c r="K20" s="157" t="e">
        <f>K22</f>
        <v>#REF!</v>
      </c>
    </row>
    <row r="21" spans="1:11" ht="9.75" customHeight="1">
      <c r="A21" s="171" t="s">
        <v>725</v>
      </c>
      <c r="B21" s="131"/>
      <c r="C21" s="132"/>
      <c r="D21" s="132"/>
      <c r="E21" s="132"/>
      <c r="F21" s="133"/>
      <c r="G21" s="133"/>
      <c r="H21" s="160"/>
      <c r="I21" s="160"/>
      <c r="J21" s="160"/>
      <c r="K21" s="160"/>
    </row>
    <row r="22" spans="1:11" ht="13.5" customHeight="1">
      <c r="A22" s="218"/>
      <c r="B22" s="142" t="s">
        <v>522</v>
      </c>
      <c r="C22" s="143" t="s">
        <v>319</v>
      </c>
      <c r="D22" s="143" t="s">
        <v>338</v>
      </c>
      <c r="E22" s="143" t="s">
        <v>303</v>
      </c>
      <c r="F22" s="140" t="s">
        <v>726</v>
      </c>
      <c r="G22" s="219"/>
      <c r="H22" s="159" t="e">
        <f>#REF!</f>
        <v>#REF!</v>
      </c>
      <c r="I22" s="159"/>
      <c r="J22" s="159"/>
      <c r="K22" s="159" t="e">
        <f>H22+I22+J22</f>
        <v>#REF!</v>
      </c>
    </row>
    <row r="23" spans="1:11" ht="71.25" customHeight="1">
      <c r="A23" s="185" t="s">
        <v>188</v>
      </c>
      <c r="B23" s="142"/>
      <c r="C23" s="143"/>
      <c r="D23" s="143"/>
      <c r="E23" s="143"/>
      <c r="F23" s="140"/>
      <c r="G23" s="186" t="s">
        <v>778</v>
      </c>
      <c r="H23" s="157" t="e">
        <f>H25</f>
        <v>#REF!</v>
      </c>
      <c r="I23" s="157"/>
      <c r="J23" s="157"/>
      <c r="K23" s="157" t="e">
        <f>K25</f>
        <v>#REF!</v>
      </c>
    </row>
    <row r="24" spans="1:11" ht="9.75" customHeight="1">
      <c r="A24" s="171" t="s">
        <v>725</v>
      </c>
      <c r="B24" s="142"/>
      <c r="C24" s="143"/>
      <c r="D24" s="143"/>
      <c r="E24" s="143"/>
      <c r="F24" s="140"/>
      <c r="G24" s="144"/>
      <c r="H24" s="159"/>
      <c r="I24" s="159"/>
      <c r="J24" s="159"/>
      <c r="K24" s="159"/>
    </row>
    <row r="25" spans="1:11" ht="15.75" customHeight="1">
      <c r="A25" s="141"/>
      <c r="B25" s="130" t="s">
        <v>522</v>
      </c>
      <c r="C25" s="143" t="s">
        <v>142</v>
      </c>
      <c r="D25" s="143" t="s">
        <v>287</v>
      </c>
      <c r="E25" s="143" t="s">
        <v>303</v>
      </c>
      <c r="F25" s="140" t="s">
        <v>726</v>
      </c>
      <c r="G25" s="144"/>
      <c r="H25" s="159" t="e">
        <f>#REF!</f>
        <v>#REF!</v>
      </c>
      <c r="I25" s="159"/>
      <c r="J25" s="159"/>
      <c r="K25" s="159" t="e">
        <f>H25+I25</f>
        <v>#REF!</v>
      </c>
    </row>
    <row r="26" spans="1:11" ht="56.25">
      <c r="A26" s="118" t="s">
        <v>543</v>
      </c>
      <c r="B26" s="113"/>
      <c r="C26" s="114"/>
      <c r="D26" s="114"/>
      <c r="E26" s="114"/>
      <c r="F26" s="135"/>
      <c r="G26" s="186" t="s">
        <v>950</v>
      </c>
      <c r="H26" s="157" t="e">
        <f>H28</f>
        <v>#REF!</v>
      </c>
      <c r="I26" s="157"/>
      <c r="J26" s="157"/>
      <c r="K26" s="157" t="e">
        <f>K28</f>
        <v>#REF!</v>
      </c>
    </row>
    <row r="27" spans="1:11" ht="10.5" customHeight="1">
      <c r="A27" s="171" t="s">
        <v>725</v>
      </c>
      <c r="B27" s="113"/>
      <c r="C27" s="114"/>
      <c r="D27" s="114"/>
      <c r="E27" s="114"/>
      <c r="F27" s="135"/>
      <c r="G27" s="176"/>
      <c r="H27" s="157"/>
      <c r="I27" s="157"/>
      <c r="J27" s="157"/>
      <c r="K27" s="157"/>
    </row>
    <row r="28" spans="1:11" ht="15" customHeight="1">
      <c r="A28" s="128"/>
      <c r="B28" s="130" t="s">
        <v>522</v>
      </c>
      <c r="C28" s="123" t="s">
        <v>893</v>
      </c>
      <c r="D28" s="123" t="s">
        <v>593</v>
      </c>
      <c r="E28" s="123" t="s">
        <v>303</v>
      </c>
      <c r="F28" s="99" t="s">
        <v>726</v>
      </c>
      <c r="G28" s="123"/>
      <c r="H28" s="161" t="e">
        <f>#REF!</f>
        <v>#REF!</v>
      </c>
      <c r="I28" s="161"/>
      <c r="J28" s="161"/>
      <c r="K28" s="161" t="e">
        <f>H28+I28+J28</f>
        <v>#REF!</v>
      </c>
    </row>
    <row r="29" spans="1:13" ht="15">
      <c r="A29" s="213" t="s">
        <v>723</v>
      </c>
      <c r="B29" s="129"/>
      <c r="C29" s="129"/>
      <c r="D29" s="129"/>
      <c r="E29" s="129"/>
      <c r="F29" s="129"/>
      <c r="G29" s="129"/>
      <c r="H29" s="162" t="e">
        <f>H14+H17+H20+H23+H26</f>
        <v>#REF!</v>
      </c>
      <c r="I29" s="162"/>
      <c r="J29" s="162"/>
      <c r="K29" s="162" t="e">
        <f>K14+K17+K20+K23+K26</f>
        <v>#REF!</v>
      </c>
      <c r="M29" s="183" t="e">
        <f>K29/#REF!</f>
        <v>#REF!</v>
      </c>
    </row>
  </sheetData>
  <sheetProtection/>
  <mergeCells count="19">
    <mergeCell ref="K11:K12"/>
    <mergeCell ref="A6:K6"/>
    <mergeCell ref="H10:K10"/>
    <mergeCell ref="A7:K7"/>
    <mergeCell ref="A10:A12"/>
    <mergeCell ref="B10:B12"/>
    <mergeCell ref="C10:C12"/>
    <mergeCell ref="D10:D12"/>
    <mergeCell ref="E10:E12"/>
    <mergeCell ref="J11:J12"/>
    <mergeCell ref="I1:K1"/>
    <mergeCell ref="I2:K2"/>
    <mergeCell ref="I3:K3"/>
    <mergeCell ref="A5:K5"/>
    <mergeCell ref="I4:K4"/>
    <mergeCell ref="F10:F12"/>
    <mergeCell ref="G10:G12"/>
    <mergeCell ref="H11:H12"/>
    <mergeCell ref="I11:I12"/>
  </mergeCells>
  <printOptions/>
  <pageMargins left="0.47" right="0.3" top="0.38" bottom="0.18" header="0.35" footer="0.1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23.625" style="0" customWidth="1"/>
    <col min="2" max="2" width="63.75390625" style="0" customWidth="1"/>
    <col min="3" max="4" width="13.375" style="0" customWidth="1"/>
    <col min="5" max="5" width="9.75390625" style="0" customWidth="1"/>
  </cols>
  <sheetData>
    <row r="1" spans="1:5" ht="17.25" customHeight="1">
      <c r="A1" s="691" t="s">
        <v>242</v>
      </c>
      <c r="B1" s="694"/>
      <c r="C1" s="694"/>
      <c r="D1" s="694"/>
      <c r="E1" s="515"/>
    </row>
    <row r="2" spans="1:5" ht="18.75" customHeight="1">
      <c r="A2" s="691" t="s">
        <v>441</v>
      </c>
      <c r="B2" s="691"/>
      <c r="C2" s="691"/>
      <c r="D2" s="692"/>
      <c r="E2" s="534"/>
    </row>
    <row r="3" spans="1:5" ht="19.5" customHeight="1">
      <c r="A3" s="691" t="s">
        <v>442</v>
      </c>
      <c r="B3" s="691"/>
      <c r="C3" s="691"/>
      <c r="D3" s="693"/>
      <c r="E3" s="534"/>
    </row>
    <row r="4" spans="1:4" ht="12.75" customHeight="1">
      <c r="A4" s="20"/>
      <c r="B4" s="21"/>
      <c r="C4" s="21"/>
      <c r="D4" s="535" t="s">
        <v>245</v>
      </c>
    </row>
    <row r="5" spans="1:4" ht="27" customHeight="1">
      <c r="A5" s="467" t="s">
        <v>813</v>
      </c>
      <c r="B5" s="468" t="s">
        <v>182</v>
      </c>
      <c r="C5" s="468" t="s">
        <v>512</v>
      </c>
      <c r="D5" s="468" t="s">
        <v>380</v>
      </c>
    </row>
    <row r="6" spans="1:4" ht="9.75" customHeight="1">
      <c r="A6" s="470">
        <v>1</v>
      </c>
      <c r="B6" s="471">
        <v>2</v>
      </c>
      <c r="C6" s="471">
        <v>3</v>
      </c>
      <c r="D6" s="471">
        <v>4</v>
      </c>
    </row>
    <row r="7" spans="1:5" ht="17.25" customHeight="1">
      <c r="A7" s="536" t="s">
        <v>478</v>
      </c>
      <c r="B7" s="517" t="s">
        <v>223</v>
      </c>
      <c r="C7" s="581">
        <f>C8+C13+C15+C23+C27+C42+C53+C38+C60</f>
        <v>105127.43822</v>
      </c>
      <c r="D7" s="581">
        <f>D8+D13+D15+D23+D27+D42+D53+D38+D60</f>
        <v>107133.13645000002</v>
      </c>
      <c r="E7" s="537"/>
    </row>
    <row r="8" spans="1:5" ht="12.75" customHeight="1">
      <c r="A8" s="538" t="s">
        <v>479</v>
      </c>
      <c r="B8" s="539" t="s">
        <v>279</v>
      </c>
      <c r="C8" s="590">
        <f>C9</f>
        <v>14998</v>
      </c>
      <c r="D8" s="590">
        <f>D9</f>
        <v>15086.76241</v>
      </c>
      <c r="E8" s="540"/>
    </row>
    <row r="9" spans="1:5" ht="12.75">
      <c r="A9" s="538" t="s">
        <v>852</v>
      </c>
      <c r="B9" s="539" t="s">
        <v>661</v>
      </c>
      <c r="C9" s="590">
        <f>C10+C11+C12</f>
        <v>14998</v>
      </c>
      <c r="D9" s="590">
        <f>D10+D11+D12</f>
        <v>15086.76241</v>
      </c>
      <c r="E9" s="540"/>
    </row>
    <row r="10" spans="1:5" ht="38.25" customHeight="1">
      <c r="A10" s="37" t="s">
        <v>853</v>
      </c>
      <c r="B10" s="38" t="s">
        <v>611</v>
      </c>
      <c r="C10" s="196">
        <v>14901</v>
      </c>
      <c r="D10" s="196">
        <v>14989.61457</v>
      </c>
      <c r="E10" s="480"/>
    </row>
    <row r="11" spans="1:5" ht="64.5" customHeight="1">
      <c r="A11" s="37" t="s">
        <v>819</v>
      </c>
      <c r="B11" s="38" t="s">
        <v>923</v>
      </c>
      <c r="C11" s="196">
        <v>59.3</v>
      </c>
      <c r="D11" s="196">
        <v>59.38624</v>
      </c>
      <c r="E11" s="480"/>
    </row>
    <row r="12" spans="1:5" ht="25.5" customHeight="1">
      <c r="A12" s="37" t="s">
        <v>390</v>
      </c>
      <c r="B12" s="38" t="s">
        <v>808</v>
      </c>
      <c r="C12" s="196">
        <v>37.7</v>
      </c>
      <c r="D12" s="196">
        <v>37.7616</v>
      </c>
      <c r="E12" s="480"/>
    </row>
    <row r="13" spans="1:5" ht="14.25" customHeight="1">
      <c r="A13" s="538" t="s">
        <v>854</v>
      </c>
      <c r="B13" s="539" t="s">
        <v>523</v>
      </c>
      <c r="C13" s="590">
        <f>C14</f>
        <v>0.01</v>
      </c>
      <c r="D13" s="590">
        <f>D14</f>
        <v>0.01606</v>
      </c>
      <c r="E13" s="480"/>
    </row>
    <row r="14" spans="1:5" ht="13.5" customHeight="1">
      <c r="A14" s="37" t="s">
        <v>924</v>
      </c>
      <c r="B14" s="38" t="s">
        <v>779</v>
      </c>
      <c r="C14" s="196">
        <v>0.01</v>
      </c>
      <c r="D14" s="196">
        <v>0.01606</v>
      </c>
      <c r="E14" s="480"/>
    </row>
    <row r="15" spans="1:5" ht="15" customHeight="1">
      <c r="A15" s="538" t="s">
        <v>855</v>
      </c>
      <c r="B15" s="539" t="s">
        <v>524</v>
      </c>
      <c r="C15" s="590">
        <f>C16+C18</f>
        <v>25210.2</v>
      </c>
      <c r="D15" s="590">
        <f>D16+D18</f>
        <v>26463.33877</v>
      </c>
      <c r="E15" s="540"/>
    </row>
    <row r="16" spans="1:5" ht="15" customHeight="1">
      <c r="A16" s="538" t="s">
        <v>194</v>
      </c>
      <c r="B16" s="539" t="s">
        <v>454</v>
      </c>
      <c r="C16" s="590">
        <f>C17</f>
        <v>1780.2</v>
      </c>
      <c r="D16" s="590">
        <f>D17</f>
        <v>1804.20168</v>
      </c>
      <c r="E16" s="480"/>
    </row>
    <row r="17" spans="1:5" ht="26.25" customHeight="1">
      <c r="A17" s="37" t="s">
        <v>195</v>
      </c>
      <c r="B17" s="38" t="s">
        <v>467</v>
      </c>
      <c r="C17" s="196">
        <v>1780.2</v>
      </c>
      <c r="D17" s="196">
        <v>1804.20168</v>
      </c>
      <c r="E17" s="480"/>
    </row>
    <row r="18" spans="1:5" ht="14.25" customHeight="1">
      <c r="A18" s="538" t="s">
        <v>196</v>
      </c>
      <c r="B18" s="539" t="s">
        <v>455</v>
      </c>
      <c r="C18" s="590">
        <f>C19+C21</f>
        <v>23430</v>
      </c>
      <c r="D18" s="590">
        <f>D19+D21</f>
        <v>24659.13709</v>
      </c>
      <c r="E18" s="480"/>
    </row>
    <row r="19" spans="1:5" ht="25.5" customHeight="1">
      <c r="A19" s="541" t="s">
        <v>684</v>
      </c>
      <c r="B19" s="542" t="s">
        <v>704</v>
      </c>
      <c r="C19" s="552">
        <f>C20</f>
        <v>3800</v>
      </c>
      <c r="D19" s="552">
        <f>D20</f>
        <v>3826.34086</v>
      </c>
      <c r="E19" s="480"/>
    </row>
    <row r="20" spans="1:5" ht="39" customHeight="1">
      <c r="A20" s="37" t="s">
        <v>197</v>
      </c>
      <c r="B20" s="38" t="s">
        <v>488</v>
      </c>
      <c r="C20" s="196">
        <v>3800</v>
      </c>
      <c r="D20" s="196">
        <v>3826.34086</v>
      </c>
      <c r="E20" s="480"/>
    </row>
    <row r="21" spans="1:5" ht="26.25" customHeight="1">
      <c r="A21" s="541" t="s">
        <v>71</v>
      </c>
      <c r="B21" s="542" t="s">
        <v>553</v>
      </c>
      <c r="C21" s="552">
        <f>C22</f>
        <v>19630</v>
      </c>
      <c r="D21" s="552">
        <f>D22</f>
        <v>20832.79623</v>
      </c>
      <c r="E21" s="480"/>
    </row>
    <row r="22" spans="1:5" ht="39" customHeight="1">
      <c r="A22" s="37" t="s">
        <v>638</v>
      </c>
      <c r="B22" s="38" t="s">
        <v>261</v>
      </c>
      <c r="C22" s="196">
        <v>19630</v>
      </c>
      <c r="D22" s="196">
        <v>20832.79623</v>
      </c>
      <c r="E22" s="480"/>
    </row>
    <row r="23" spans="1:5" ht="27" customHeight="1">
      <c r="A23" s="538" t="s">
        <v>896</v>
      </c>
      <c r="B23" s="539" t="s">
        <v>435</v>
      </c>
      <c r="C23" s="590">
        <f aca="true" t="shared" si="0" ref="C23:D25">C24</f>
        <v>0</v>
      </c>
      <c r="D23" s="590">
        <f t="shared" si="0"/>
        <v>-0.19224</v>
      </c>
      <c r="E23" s="480"/>
    </row>
    <row r="24" spans="1:5" ht="13.5" customHeight="1">
      <c r="A24" s="541" t="s">
        <v>835</v>
      </c>
      <c r="B24" s="539" t="s">
        <v>834</v>
      </c>
      <c r="C24" s="590">
        <f t="shared" si="0"/>
        <v>0</v>
      </c>
      <c r="D24" s="590">
        <f t="shared" si="0"/>
        <v>-0.19224</v>
      </c>
      <c r="E24" s="543"/>
    </row>
    <row r="25" spans="1:5" ht="15" customHeight="1">
      <c r="A25" s="526" t="s">
        <v>443</v>
      </c>
      <c r="B25" s="521" t="s">
        <v>444</v>
      </c>
      <c r="C25" s="588">
        <f t="shared" si="0"/>
        <v>0</v>
      </c>
      <c r="D25" s="588">
        <f t="shared" si="0"/>
        <v>-0.19224</v>
      </c>
      <c r="E25" s="543"/>
    </row>
    <row r="26" spans="1:5" ht="27.75" customHeight="1">
      <c r="A26" s="37" t="s">
        <v>130</v>
      </c>
      <c r="B26" s="178" t="s">
        <v>540</v>
      </c>
      <c r="C26" s="588">
        <v>0</v>
      </c>
      <c r="D26" s="588">
        <v>-0.19224</v>
      </c>
      <c r="E26" s="544"/>
    </row>
    <row r="27" spans="1:5" ht="28.5" customHeight="1">
      <c r="A27" s="538" t="s">
        <v>895</v>
      </c>
      <c r="B27" s="539" t="s">
        <v>810</v>
      </c>
      <c r="C27" s="590">
        <f>C28+C35</f>
        <v>16779.3</v>
      </c>
      <c r="D27" s="590">
        <f>D28+D35</f>
        <v>17379.65476</v>
      </c>
      <c r="E27" s="480"/>
    </row>
    <row r="28" spans="1:5" ht="57" customHeight="1">
      <c r="A28" s="538" t="s">
        <v>207</v>
      </c>
      <c r="B28" s="539" t="s">
        <v>925</v>
      </c>
      <c r="C28" s="590">
        <f>C29+C31+C33</f>
        <v>16746</v>
      </c>
      <c r="D28" s="590">
        <f>D29+D31+D33</f>
        <v>17346.25876</v>
      </c>
      <c r="E28" s="480"/>
    </row>
    <row r="29" spans="1:5" ht="39.75" customHeight="1">
      <c r="A29" s="541" t="s">
        <v>395</v>
      </c>
      <c r="B29" s="542" t="s">
        <v>529</v>
      </c>
      <c r="C29" s="552">
        <f>C30</f>
        <v>2645</v>
      </c>
      <c r="D29" s="552">
        <f>D30</f>
        <v>2724.22893</v>
      </c>
      <c r="E29" s="480"/>
    </row>
    <row r="30" spans="1:5" ht="39.75" customHeight="1">
      <c r="A30" s="37" t="s">
        <v>537</v>
      </c>
      <c r="B30" s="38" t="s">
        <v>926</v>
      </c>
      <c r="C30" s="196">
        <v>2645</v>
      </c>
      <c r="D30" s="196">
        <v>2724.22893</v>
      </c>
      <c r="E30" s="480"/>
    </row>
    <row r="31" spans="1:5" ht="51" customHeight="1">
      <c r="A31" s="541" t="s">
        <v>741</v>
      </c>
      <c r="B31" s="542" t="s">
        <v>927</v>
      </c>
      <c r="C31" s="552">
        <f>C32</f>
        <v>2319</v>
      </c>
      <c r="D31" s="552">
        <f>D32</f>
        <v>2319.87631</v>
      </c>
      <c r="E31" s="480"/>
    </row>
    <row r="32" spans="1:5" ht="39.75" customHeight="1">
      <c r="A32" s="37" t="s">
        <v>740</v>
      </c>
      <c r="B32" s="38" t="s">
        <v>498</v>
      </c>
      <c r="C32" s="196">
        <v>2319</v>
      </c>
      <c r="D32" s="196">
        <v>2319.87631</v>
      </c>
      <c r="E32" s="480"/>
    </row>
    <row r="33" spans="1:5" ht="51.75" customHeight="1">
      <c r="A33" s="541" t="s">
        <v>743</v>
      </c>
      <c r="B33" s="542" t="s">
        <v>928</v>
      </c>
      <c r="C33" s="552">
        <f>C34</f>
        <v>11782</v>
      </c>
      <c r="D33" s="552">
        <f>D34</f>
        <v>12302.15352</v>
      </c>
      <c r="E33" s="480"/>
    </row>
    <row r="34" spans="1:5" ht="38.25" customHeight="1">
      <c r="A34" s="37" t="s">
        <v>742</v>
      </c>
      <c r="B34" s="38" t="s">
        <v>554</v>
      </c>
      <c r="C34" s="196">
        <v>11782</v>
      </c>
      <c r="D34" s="196">
        <v>12302.15352</v>
      </c>
      <c r="E34" s="480"/>
    </row>
    <row r="35" spans="1:5" ht="15.75" customHeight="1">
      <c r="A35" s="538" t="s">
        <v>737</v>
      </c>
      <c r="B35" s="539" t="s">
        <v>1014</v>
      </c>
      <c r="C35" s="590">
        <f>C37</f>
        <v>33.3</v>
      </c>
      <c r="D35" s="590">
        <f>D37</f>
        <v>33.396</v>
      </c>
      <c r="E35" s="480"/>
    </row>
    <row r="36" spans="1:5" ht="28.5" customHeight="1">
      <c r="A36" s="526" t="s">
        <v>75</v>
      </c>
      <c r="B36" s="521" t="s">
        <v>76</v>
      </c>
      <c r="C36" s="588">
        <f>C37</f>
        <v>33.3</v>
      </c>
      <c r="D36" s="588">
        <f>D37</f>
        <v>33.396</v>
      </c>
      <c r="E36" s="480"/>
    </row>
    <row r="37" spans="1:5" ht="27.75" customHeight="1">
      <c r="A37" s="37" t="s">
        <v>546</v>
      </c>
      <c r="B37" s="38" t="s">
        <v>179</v>
      </c>
      <c r="C37" s="196">
        <v>33.3</v>
      </c>
      <c r="D37" s="196">
        <v>33.396</v>
      </c>
      <c r="E37" s="480"/>
    </row>
    <row r="38" spans="1:5" ht="27.75" customHeight="1">
      <c r="A38" s="538" t="s">
        <v>822</v>
      </c>
      <c r="B38" s="539" t="s">
        <v>180</v>
      </c>
      <c r="C38" s="590">
        <f>C39</f>
        <v>1438</v>
      </c>
      <c r="D38" s="590">
        <f>D39</f>
        <v>1488.66078</v>
      </c>
      <c r="E38" s="480"/>
    </row>
    <row r="39" spans="1:5" ht="15" customHeight="1">
      <c r="A39" s="545" t="s">
        <v>77</v>
      </c>
      <c r="B39" s="546" t="s">
        <v>78</v>
      </c>
      <c r="C39" s="590">
        <f>C40</f>
        <v>1438</v>
      </c>
      <c r="D39" s="590">
        <f>D40</f>
        <v>1488.66078</v>
      </c>
      <c r="E39" s="480"/>
    </row>
    <row r="40" spans="1:5" ht="15" customHeight="1">
      <c r="A40" s="526" t="s">
        <v>79</v>
      </c>
      <c r="B40" s="630" t="s">
        <v>80</v>
      </c>
      <c r="C40" s="587">
        <v>1438</v>
      </c>
      <c r="D40" s="587">
        <f>D41</f>
        <v>1488.66078</v>
      </c>
      <c r="E40" s="480"/>
    </row>
    <row r="41" spans="1:5" ht="15.75" customHeight="1">
      <c r="A41" s="37" t="s">
        <v>645</v>
      </c>
      <c r="B41" s="38" t="s">
        <v>250</v>
      </c>
      <c r="C41" s="196">
        <v>1438</v>
      </c>
      <c r="D41" s="196">
        <v>1488.66078</v>
      </c>
      <c r="E41" s="480"/>
    </row>
    <row r="42" spans="1:5" ht="16.5" customHeight="1">
      <c r="A42" s="538" t="s">
        <v>894</v>
      </c>
      <c r="B42" s="539" t="s">
        <v>899</v>
      </c>
      <c r="C42" s="590">
        <f>C43+C45+C48</f>
        <v>46501.31757</v>
      </c>
      <c r="D42" s="590">
        <f>D43+D45+D48</f>
        <v>46513.485259999994</v>
      </c>
      <c r="E42" s="480"/>
    </row>
    <row r="43" spans="1:5" ht="14.25" customHeight="1">
      <c r="A43" s="538" t="s">
        <v>343</v>
      </c>
      <c r="B43" s="539" t="s">
        <v>897</v>
      </c>
      <c r="C43" s="590">
        <f>C44</f>
        <v>17.2</v>
      </c>
      <c r="D43" s="590">
        <f>D44</f>
        <v>17.2</v>
      </c>
      <c r="E43" s="480"/>
    </row>
    <row r="44" spans="1:5" ht="15.75" customHeight="1">
      <c r="A44" s="37" t="s">
        <v>860</v>
      </c>
      <c r="B44" s="38" t="s">
        <v>521</v>
      </c>
      <c r="C44" s="196">
        <v>17.2</v>
      </c>
      <c r="D44" s="196">
        <v>17.2</v>
      </c>
      <c r="E44" s="480"/>
    </row>
    <row r="45" spans="1:5" ht="50.25" customHeight="1">
      <c r="A45" s="538" t="s">
        <v>738</v>
      </c>
      <c r="B45" s="539" t="s">
        <v>445</v>
      </c>
      <c r="C45" s="590">
        <f>C46</f>
        <v>6817.21757</v>
      </c>
      <c r="D45" s="590">
        <f>D46</f>
        <v>6817.21757</v>
      </c>
      <c r="E45" s="480"/>
    </row>
    <row r="46" spans="1:5" ht="52.5" customHeight="1">
      <c r="A46" s="541" t="s">
        <v>730</v>
      </c>
      <c r="B46" s="542" t="s">
        <v>929</v>
      </c>
      <c r="C46" s="552">
        <f>C47</f>
        <v>6817.21757</v>
      </c>
      <c r="D46" s="552">
        <f>D47</f>
        <v>6817.21757</v>
      </c>
      <c r="E46" s="480"/>
    </row>
    <row r="47" spans="1:5" ht="51" customHeight="1">
      <c r="A47" s="382" t="s">
        <v>462</v>
      </c>
      <c r="B47" s="383" t="s">
        <v>930</v>
      </c>
      <c r="C47" s="591">
        <v>6817.21757</v>
      </c>
      <c r="D47" s="591">
        <v>6817.21757</v>
      </c>
      <c r="E47" s="480"/>
    </row>
    <row r="48" spans="1:5" ht="39" customHeight="1">
      <c r="A48" s="547" t="s">
        <v>739</v>
      </c>
      <c r="B48" s="548" t="s">
        <v>918</v>
      </c>
      <c r="C48" s="549">
        <f>C49+C51</f>
        <v>39666.9</v>
      </c>
      <c r="D48" s="549">
        <f>D49+D51</f>
        <v>39679.067689999996</v>
      </c>
      <c r="E48" s="480"/>
    </row>
    <row r="49" spans="1:5" ht="26.25" customHeight="1">
      <c r="A49" s="550" t="s">
        <v>527</v>
      </c>
      <c r="B49" s="551" t="s">
        <v>584</v>
      </c>
      <c r="C49" s="592">
        <f>C50</f>
        <v>563.1</v>
      </c>
      <c r="D49" s="592">
        <f>D50</f>
        <v>575.20269</v>
      </c>
      <c r="E49" s="480"/>
    </row>
    <row r="50" spans="1:5" ht="27.75" customHeight="1">
      <c r="A50" s="382" t="s">
        <v>919</v>
      </c>
      <c r="B50" s="383" t="s">
        <v>336</v>
      </c>
      <c r="C50" s="591">
        <v>563.1</v>
      </c>
      <c r="D50" s="591">
        <v>575.20269</v>
      </c>
      <c r="E50" s="480"/>
    </row>
    <row r="51" spans="1:5" ht="28.5" customHeight="1">
      <c r="A51" s="550" t="s">
        <v>489</v>
      </c>
      <c r="B51" s="551" t="s">
        <v>391</v>
      </c>
      <c r="C51" s="592">
        <f>C52</f>
        <v>39103.8</v>
      </c>
      <c r="D51" s="592">
        <f>D52</f>
        <v>39103.865</v>
      </c>
      <c r="E51" s="480"/>
    </row>
    <row r="52" spans="1:5" ht="27.75" customHeight="1">
      <c r="A52" s="483" t="s">
        <v>392</v>
      </c>
      <c r="B52" s="482" t="s">
        <v>340</v>
      </c>
      <c r="C52" s="591">
        <v>39103.8</v>
      </c>
      <c r="D52" s="591">
        <v>39103.865</v>
      </c>
      <c r="E52" s="480"/>
    </row>
    <row r="53" spans="1:5" ht="15.75" customHeight="1">
      <c r="A53" s="538" t="s">
        <v>545</v>
      </c>
      <c r="B53" s="539" t="s">
        <v>784</v>
      </c>
      <c r="C53" s="590">
        <f>C54+C56+C58</f>
        <v>200.61065</v>
      </c>
      <c r="D53" s="590">
        <f>D54+D56+D58</f>
        <v>201.41065</v>
      </c>
      <c r="E53" s="480"/>
    </row>
    <row r="54" spans="1:5" ht="27" customHeight="1">
      <c r="A54" s="541" t="s">
        <v>544</v>
      </c>
      <c r="B54" s="542" t="s">
        <v>312</v>
      </c>
      <c r="C54" s="552">
        <f>C55</f>
        <v>28.5</v>
      </c>
      <c r="D54" s="552">
        <f>D55</f>
        <v>28.5</v>
      </c>
      <c r="E54" s="480"/>
    </row>
    <row r="55" spans="1:5" ht="27" customHeight="1">
      <c r="A55" s="37" t="s">
        <v>334</v>
      </c>
      <c r="B55" s="38" t="s">
        <v>305</v>
      </c>
      <c r="C55" s="196">
        <v>28.5</v>
      </c>
      <c r="D55" s="196">
        <v>28.5</v>
      </c>
      <c r="E55" s="544"/>
    </row>
    <row r="56" spans="1:5" ht="27" customHeight="1">
      <c r="A56" s="541" t="s">
        <v>620</v>
      </c>
      <c r="B56" s="542" t="s">
        <v>931</v>
      </c>
      <c r="C56" s="552">
        <f>C57</f>
        <v>163.41065</v>
      </c>
      <c r="D56" s="552">
        <f>D57</f>
        <v>163.41065</v>
      </c>
      <c r="E56" s="544"/>
    </row>
    <row r="57" spans="1:5" ht="27" customHeight="1">
      <c r="A57" s="37" t="s">
        <v>623</v>
      </c>
      <c r="B57" s="38" t="s">
        <v>932</v>
      </c>
      <c r="C57" s="196">
        <v>163.41065</v>
      </c>
      <c r="D57" s="196">
        <v>163.41065</v>
      </c>
      <c r="E57" s="544"/>
    </row>
    <row r="58" spans="1:5" ht="15.75" customHeight="1">
      <c r="A58" s="631" t="s">
        <v>621</v>
      </c>
      <c r="B58" s="271" t="s">
        <v>622</v>
      </c>
      <c r="C58" s="632">
        <f>C59</f>
        <v>8.7</v>
      </c>
      <c r="D58" s="632">
        <f>D59</f>
        <v>9.5</v>
      </c>
      <c r="E58" s="544"/>
    </row>
    <row r="59" spans="1:5" ht="27" customHeight="1">
      <c r="A59" s="37" t="s">
        <v>624</v>
      </c>
      <c r="B59" s="38" t="s">
        <v>1004</v>
      </c>
      <c r="C59" s="196">
        <v>8.7</v>
      </c>
      <c r="D59" s="196">
        <v>9.5</v>
      </c>
      <c r="E59" s="544"/>
    </row>
    <row r="60" spans="1:5" ht="14.25" customHeight="1">
      <c r="A60" s="648" t="s">
        <v>631</v>
      </c>
      <c r="B60" s="649" t="s">
        <v>483</v>
      </c>
      <c r="C60" s="650">
        <f>C61</f>
        <v>0</v>
      </c>
      <c r="D60" s="650">
        <f>D61</f>
        <v>0</v>
      </c>
      <c r="E60" s="544"/>
    </row>
    <row r="61" spans="1:5" ht="16.5" customHeight="1">
      <c r="A61" s="648" t="s">
        <v>504</v>
      </c>
      <c r="B61" s="649" t="s">
        <v>311</v>
      </c>
      <c r="C61" s="650">
        <f>C62</f>
        <v>0</v>
      </c>
      <c r="D61" s="650">
        <f>D62</f>
        <v>0</v>
      </c>
      <c r="E61" s="544"/>
    </row>
    <row r="62" spans="1:5" ht="16.5" customHeight="1">
      <c r="A62" s="651" t="s">
        <v>505</v>
      </c>
      <c r="B62" s="22" t="s">
        <v>907</v>
      </c>
      <c r="C62" s="652">
        <v>0</v>
      </c>
      <c r="D62" s="652">
        <v>0</v>
      </c>
      <c r="E62" s="544"/>
    </row>
    <row r="63" spans="1:5" ht="18" customHeight="1">
      <c r="A63" s="538" t="s">
        <v>604</v>
      </c>
      <c r="B63" s="517" t="s">
        <v>814</v>
      </c>
      <c r="C63" s="593">
        <f>C64+C83</f>
        <v>40668</v>
      </c>
      <c r="D63" s="593">
        <f>D64+D83</f>
        <v>25770.25465</v>
      </c>
      <c r="E63" s="480"/>
    </row>
    <row r="64" spans="1:5" ht="27.75" customHeight="1">
      <c r="A64" s="538" t="s">
        <v>298</v>
      </c>
      <c r="B64" s="539" t="s">
        <v>680</v>
      </c>
      <c r="C64" s="554">
        <f>C65+C68+C80</f>
        <v>40111.4</v>
      </c>
      <c r="D64" s="554">
        <f>D65+D68+D80</f>
        <v>25213.55465</v>
      </c>
      <c r="E64" s="553"/>
    </row>
    <row r="65" spans="1:5" ht="15" customHeight="1">
      <c r="A65" s="538" t="s">
        <v>299</v>
      </c>
      <c r="B65" s="539" t="s">
        <v>5</v>
      </c>
      <c r="C65" s="554">
        <f>C66</f>
        <v>2353</v>
      </c>
      <c r="D65" s="554">
        <f>D66</f>
        <v>2353</v>
      </c>
      <c r="E65" s="480"/>
    </row>
    <row r="66" spans="1:5" ht="14.25" customHeight="1">
      <c r="A66" s="37" t="s">
        <v>300</v>
      </c>
      <c r="B66" s="38" t="s">
        <v>782</v>
      </c>
      <c r="C66" s="350">
        <f>C67</f>
        <v>2353</v>
      </c>
      <c r="D66" s="350">
        <f>D67</f>
        <v>2353</v>
      </c>
      <c r="E66" s="480"/>
    </row>
    <row r="67" spans="1:5" ht="26.25" customHeight="1">
      <c r="A67" s="37" t="s">
        <v>301</v>
      </c>
      <c r="B67" s="38" t="s">
        <v>1015</v>
      </c>
      <c r="C67" s="350">
        <v>2353</v>
      </c>
      <c r="D67" s="350">
        <v>2353</v>
      </c>
      <c r="E67" s="480"/>
    </row>
    <row r="68" spans="1:5" ht="26.25" customHeight="1">
      <c r="A68" s="547" t="s">
        <v>302</v>
      </c>
      <c r="B68" s="539" t="s">
        <v>387</v>
      </c>
      <c r="C68" s="554">
        <f>C69+C70+C72</f>
        <v>18948.4</v>
      </c>
      <c r="D68" s="554">
        <f>D69+D70+D72</f>
        <v>18560.55465</v>
      </c>
      <c r="E68" s="480"/>
    </row>
    <row r="69" spans="1:5" ht="27" customHeight="1">
      <c r="A69" s="37" t="s">
        <v>81</v>
      </c>
      <c r="B69" s="38" t="s">
        <v>576</v>
      </c>
      <c r="C69" s="350">
        <v>340.6</v>
      </c>
      <c r="D69" s="350">
        <v>340.6</v>
      </c>
      <c r="E69" s="480"/>
    </row>
    <row r="70" spans="1:5" ht="15.75" customHeight="1">
      <c r="A70" s="37" t="s">
        <v>67</v>
      </c>
      <c r="B70" s="38" t="s">
        <v>66</v>
      </c>
      <c r="C70" s="350">
        <v>2654.2</v>
      </c>
      <c r="D70" s="350">
        <f>D71</f>
        <v>2376.122</v>
      </c>
      <c r="E70" s="480"/>
    </row>
    <row r="71" spans="1:5" ht="15.75" customHeight="1">
      <c r="A71" s="37" t="s">
        <v>152</v>
      </c>
      <c r="B71" s="38" t="s">
        <v>1013</v>
      </c>
      <c r="C71" s="350">
        <v>2654.2</v>
      </c>
      <c r="D71" s="350">
        <v>2376.122</v>
      </c>
      <c r="E71" s="480"/>
    </row>
    <row r="72" spans="1:6" ht="13.5" customHeight="1">
      <c r="A72" s="446" t="s">
        <v>385</v>
      </c>
      <c r="B72" s="447" t="s">
        <v>386</v>
      </c>
      <c r="C72" s="350">
        <f>C73+C74+C75+C77+C76+C79+C78</f>
        <v>15953.6</v>
      </c>
      <c r="D72" s="350">
        <f>D73+D74+D75+D77+D76+D79</f>
        <v>15843.83265</v>
      </c>
      <c r="E72" s="480"/>
      <c r="F72" s="426"/>
    </row>
    <row r="73" spans="1:6" ht="26.25" customHeight="1">
      <c r="A73" s="376" t="s">
        <v>625</v>
      </c>
      <c r="B73" s="381" t="s">
        <v>708</v>
      </c>
      <c r="C73" s="350">
        <v>10433</v>
      </c>
      <c r="D73" s="350">
        <v>10433</v>
      </c>
      <c r="E73" s="480"/>
      <c r="F73" s="426"/>
    </row>
    <row r="74" spans="1:6" ht="27" customHeight="1">
      <c r="A74" s="376" t="s">
        <v>933</v>
      </c>
      <c r="B74" s="38" t="s">
        <v>846</v>
      </c>
      <c r="C74" s="481">
        <v>333</v>
      </c>
      <c r="D74" s="481">
        <v>312.8236</v>
      </c>
      <c r="E74" s="480"/>
      <c r="F74" s="426"/>
    </row>
    <row r="75" spans="1:6" ht="39.75" customHeight="1">
      <c r="A75" s="376" t="s">
        <v>626</v>
      </c>
      <c r="B75" s="38" t="s">
        <v>439</v>
      </c>
      <c r="C75" s="350">
        <v>1998</v>
      </c>
      <c r="D75" s="350">
        <v>1998</v>
      </c>
      <c r="E75" s="480"/>
      <c r="F75" s="426"/>
    </row>
    <row r="76" spans="1:6" ht="39.75" customHeight="1">
      <c r="A76" s="376" t="s">
        <v>627</v>
      </c>
      <c r="B76" s="38" t="s">
        <v>628</v>
      </c>
      <c r="C76" s="350">
        <v>1167</v>
      </c>
      <c r="D76" s="350">
        <v>1167</v>
      </c>
      <c r="E76" s="480"/>
      <c r="F76" s="426"/>
    </row>
    <row r="77" spans="1:6" ht="82.5" customHeight="1">
      <c r="A77" s="376" t="s">
        <v>934</v>
      </c>
      <c r="B77" s="284" t="s">
        <v>630</v>
      </c>
      <c r="C77" s="350">
        <v>1374</v>
      </c>
      <c r="D77" s="350">
        <v>1374</v>
      </c>
      <c r="E77" s="480"/>
      <c r="F77" s="426"/>
    </row>
    <row r="78" spans="1:6" ht="57.75" customHeight="1">
      <c r="A78" s="376" t="s">
        <v>513</v>
      </c>
      <c r="B78" s="284" t="s">
        <v>514</v>
      </c>
      <c r="C78" s="350">
        <v>89.6</v>
      </c>
      <c r="D78" s="350">
        <v>0</v>
      </c>
      <c r="E78" s="480"/>
      <c r="F78" s="426"/>
    </row>
    <row r="79" spans="1:6" ht="30" customHeight="1">
      <c r="A79" s="376" t="s">
        <v>629</v>
      </c>
      <c r="B79" s="284" t="s">
        <v>690</v>
      </c>
      <c r="C79" s="350">
        <v>559</v>
      </c>
      <c r="D79" s="350">
        <v>559.00905</v>
      </c>
      <c r="E79" s="480"/>
      <c r="F79" s="426"/>
    </row>
    <row r="80" spans="1:6" ht="17.25" customHeight="1">
      <c r="A80" s="538" t="s">
        <v>990</v>
      </c>
      <c r="B80" s="539" t="s">
        <v>764</v>
      </c>
      <c r="C80" s="554">
        <f>C81</f>
        <v>18810</v>
      </c>
      <c r="D80" s="554">
        <f>D81</f>
        <v>4300</v>
      </c>
      <c r="E80" s="480"/>
      <c r="F80" s="426"/>
    </row>
    <row r="81" spans="1:6" ht="14.25" customHeight="1">
      <c r="A81" s="37" t="s">
        <v>430</v>
      </c>
      <c r="B81" s="38" t="s">
        <v>954</v>
      </c>
      <c r="C81" s="350">
        <f>C82</f>
        <v>18810</v>
      </c>
      <c r="D81" s="350">
        <f>D82</f>
        <v>4300</v>
      </c>
      <c r="E81" s="480"/>
      <c r="F81" s="426"/>
    </row>
    <row r="82" spans="1:6" ht="14.25" customHeight="1">
      <c r="A82" s="37" t="s">
        <v>431</v>
      </c>
      <c r="B82" s="38" t="s">
        <v>1016</v>
      </c>
      <c r="C82" s="350">
        <v>18810</v>
      </c>
      <c r="D82" s="350">
        <v>4300</v>
      </c>
      <c r="E82" s="480"/>
      <c r="F82" s="426"/>
    </row>
    <row r="83" spans="1:6" ht="14.25" customHeight="1">
      <c r="A83" s="538" t="s">
        <v>531</v>
      </c>
      <c r="B83" s="539" t="s">
        <v>530</v>
      </c>
      <c r="C83" s="554">
        <f>C84</f>
        <v>556.6</v>
      </c>
      <c r="D83" s="554">
        <f>D84</f>
        <v>556.7</v>
      </c>
      <c r="E83" s="480"/>
      <c r="F83" s="426"/>
    </row>
    <row r="84" spans="1:6" ht="14.25" customHeight="1">
      <c r="A84" s="648" t="s">
        <v>532</v>
      </c>
      <c r="B84" s="649" t="s">
        <v>284</v>
      </c>
      <c r="C84" s="650">
        <f>C85+C86</f>
        <v>556.6</v>
      </c>
      <c r="D84" s="650">
        <f>D85+D86</f>
        <v>556.7</v>
      </c>
      <c r="E84" s="480"/>
      <c r="F84" s="426"/>
    </row>
    <row r="85" spans="1:6" ht="39.75" customHeight="1">
      <c r="A85" s="651" t="s">
        <v>534</v>
      </c>
      <c r="B85" s="22" t="s">
        <v>533</v>
      </c>
      <c r="C85" s="652">
        <v>553.6</v>
      </c>
      <c r="D85" s="652">
        <v>553.7</v>
      </c>
      <c r="E85" s="480"/>
      <c r="F85" s="426"/>
    </row>
    <row r="86" spans="1:6" ht="14.25" customHeight="1">
      <c r="A86" s="37" t="s">
        <v>535</v>
      </c>
      <c r="B86" s="38" t="s">
        <v>284</v>
      </c>
      <c r="C86" s="350">
        <v>3</v>
      </c>
      <c r="D86" s="350">
        <v>3</v>
      </c>
      <c r="E86" s="480"/>
      <c r="F86" s="426"/>
    </row>
    <row r="87" spans="1:6" ht="18.75" customHeight="1">
      <c r="A87" s="536" t="s">
        <v>185</v>
      </c>
      <c r="B87" s="517" t="s">
        <v>484</v>
      </c>
      <c r="C87" s="593">
        <f>C7+C63</f>
        <v>145795.43822</v>
      </c>
      <c r="D87" s="593">
        <f>D7+D63</f>
        <v>132903.3911</v>
      </c>
      <c r="E87" s="555"/>
      <c r="F87" s="426"/>
    </row>
    <row r="88" ht="12.75" customHeight="1"/>
    <row r="89" ht="12.75" customHeight="1"/>
    <row r="90" spans="1:3" ht="14.25" customHeight="1">
      <c r="A90" s="690"/>
      <c r="B90" s="690"/>
      <c r="C90" s="635"/>
    </row>
    <row r="91" ht="17.25" customHeight="1"/>
    <row r="92" ht="18.75" customHeight="1"/>
  </sheetData>
  <sheetProtection/>
  <mergeCells count="4">
    <mergeCell ref="A90:B90"/>
    <mergeCell ref="A2:D2"/>
    <mergeCell ref="A3:D3"/>
    <mergeCell ref="A1:D1"/>
  </mergeCells>
  <printOptions/>
  <pageMargins left="0.5118110236220472" right="0.11811023622047245" top="0.35433070866141736" bottom="0.31496062992125984" header="0.1968503937007874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9.75390625" style="0" customWidth="1"/>
    <col min="2" max="2" width="24.375" style="0" customWidth="1"/>
    <col min="3" max="3" width="83.25390625" style="0" customWidth="1"/>
  </cols>
  <sheetData>
    <row r="1" ht="12.75">
      <c r="C1" s="256" t="s">
        <v>586</v>
      </c>
    </row>
    <row r="2" ht="12.75">
      <c r="C2" s="256" t="s">
        <v>807</v>
      </c>
    </row>
    <row r="3" ht="12.75">
      <c r="C3" s="256" t="s">
        <v>434</v>
      </c>
    </row>
    <row r="4" ht="12.75">
      <c r="C4" s="256" t="s">
        <v>619</v>
      </c>
    </row>
    <row r="6" spans="1:3" ht="18.75">
      <c r="A6" s="700" t="s">
        <v>915</v>
      </c>
      <c r="B6" s="690"/>
      <c r="C6" s="690"/>
    </row>
    <row r="7" spans="1:3" ht="18.75">
      <c r="A7" s="701" t="s">
        <v>911</v>
      </c>
      <c r="B7" s="671"/>
      <c r="C7" s="671"/>
    </row>
    <row r="8" spans="1:3" ht="18.75">
      <c r="A8" s="258"/>
      <c r="B8" s="257"/>
      <c r="C8" s="257"/>
    </row>
    <row r="9" spans="1:3" ht="24.75" customHeight="1">
      <c r="A9" s="672" t="s">
        <v>468</v>
      </c>
      <c r="B9" s="673"/>
      <c r="C9" s="674" t="s">
        <v>912</v>
      </c>
    </row>
    <row r="10" spans="1:3" ht="76.5">
      <c r="A10" s="240" t="s">
        <v>469</v>
      </c>
      <c r="B10" s="267" t="s">
        <v>470</v>
      </c>
      <c r="C10" s="675"/>
    </row>
    <row r="11" spans="1:3" ht="12.75">
      <c r="A11" s="205">
        <v>1</v>
      </c>
      <c r="B11" s="261">
        <v>2</v>
      </c>
      <c r="C11" s="261">
        <v>3</v>
      </c>
    </row>
    <row r="12" spans="1:3" ht="15.75">
      <c r="A12" s="205"/>
      <c r="B12" s="261"/>
      <c r="C12" s="262" t="s">
        <v>509</v>
      </c>
    </row>
    <row r="13" spans="1:3" ht="30">
      <c r="A13" s="332">
        <v>803</v>
      </c>
      <c r="B13" s="266" t="s">
        <v>676</v>
      </c>
      <c r="C13" s="247" t="s">
        <v>155</v>
      </c>
    </row>
    <row r="14" spans="1:3" ht="15.75">
      <c r="A14" s="332">
        <v>803</v>
      </c>
      <c r="B14" s="266" t="s">
        <v>124</v>
      </c>
      <c r="C14" s="247" t="s">
        <v>402</v>
      </c>
    </row>
    <row r="15" spans="1:3" ht="31.5">
      <c r="A15" s="243"/>
      <c r="B15" s="262"/>
      <c r="C15" s="262" t="s">
        <v>1011</v>
      </c>
    </row>
    <row r="16" spans="1:3" ht="48.75" customHeight="1">
      <c r="A16" s="263">
        <v>866</v>
      </c>
      <c r="B16" s="259" t="s">
        <v>471</v>
      </c>
      <c r="C16" s="246" t="s">
        <v>959</v>
      </c>
    </row>
    <row r="17" spans="1:3" ht="45">
      <c r="A17" s="263">
        <v>866</v>
      </c>
      <c r="B17" s="259" t="s">
        <v>472</v>
      </c>
      <c r="C17" s="246" t="s">
        <v>157</v>
      </c>
    </row>
    <row r="18" spans="1:3" ht="31.5" customHeight="1">
      <c r="A18" s="263">
        <v>866</v>
      </c>
      <c r="B18" s="264" t="s">
        <v>474</v>
      </c>
      <c r="C18" s="250" t="s">
        <v>718</v>
      </c>
    </row>
    <row r="19" spans="1:3" ht="30">
      <c r="A19" s="332">
        <v>866</v>
      </c>
      <c r="B19" s="266" t="s">
        <v>676</v>
      </c>
      <c r="C19" s="247" t="s">
        <v>155</v>
      </c>
    </row>
    <row r="20" spans="1:3" ht="15.75">
      <c r="A20" s="263">
        <v>866</v>
      </c>
      <c r="B20" s="259" t="s">
        <v>473</v>
      </c>
      <c r="C20" s="246" t="s">
        <v>521</v>
      </c>
    </row>
    <row r="21" spans="1:3" ht="60">
      <c r="A21" s="263">
        <v>866</v>
      </c>
      <c r="B21" s="259" t="s">
        <v>475</v>
      </c>
      <c r="C21" s="246" t="s">
        <v>187</v>
      </c>
    </row>
    <row r="22" spans="1:3" ht="60">
      <c r="A22" s="263">
        <v>866</v>
      </c>
      <c r="B22" s="259" t="s">
        <v>169</v>
      </c>
      <c r="C22" s="246" t="s">
        <v>945</v>
      </c>
    </row>
    <row r="23" spans="1:3" ht="30">
      <c r="A23" s="263">
        <v>866</v>
      </c>
      <c r="B23" s="259" t="s">
        <v>696</v>
      </c>
      <c r="C23" s="246" t="s">
        <v>849</v>
      </c>
    </row>
    <row r="24" spans="1:3" ht="30">
      <c r="A24" s="332">
        <v>866</v>
      </c>
      <c r="B24" s="333" t="s">
        <v>820</v>
      </c>
      <c r="C24" s="334" t="s">
        <v>821</v>
      </c>
    </row>
    <row r="25" spans="1:3" ht="45">
      <c r="A25" s="263">
        <v>866</v>
      </c>
      <c r="B25" s="264" t="s">
        <v>123</v>
      </c>
      <c r="C25" s="250" t="s">
        <v>357</v>
      </c>
    </row>
    <row r="26" spans="1:3" ht="15.75">
      <c r="A26" s="263">
        <v>866</v>
      </c>
      <c r="B26" s="259" t="s">
        <v>124</v>
      </c>
      <c r="C26" s="246" t="s">
        <v>402</v>
      </c>
    </row>
    <row r="27" spans="1:3" ht="12.75" customHeight="1">
      <c r="A27" s="695"/>
      <c r="B27" s="696"/>
      <c r="C27" s="698" t="s">
        <v>705</v>
      </c>
    </row>
    <row r="28" spans="1:3" ht="12.75" customHeight="1">
      <c r="A28" s="695"/>
      <c r="B28" s="697"/>
      <c r="C28" s="699"/>
    </row>
    <row r="29" spans="1:3" ht="30">
      <c r="A29" s="335" t="s">
        <v>794</v>
      </c>
      <c r="B29" s="266" t="s">
        <v>528</v>
      </c>
      <c r="C29" s="247" t="s">
        <v>675</v>
      </c>
    </row>
    <row r="30" spans="1:3" ht="30">
      <c r="A30" s="335" t="s">
        <v>794</v>
      </c>
      <c r="B30" s="266" t="s">
        <v>676</v>
      </c>
      <c r="C30" s="247" t="s">
        <v>155</v>
      </c>
    </row>
    <row r="31" spans="1:3" ht="15.75">
      <c r="A31" s="265" t="s">
        <v>794</v>
      </c>
      <c r="B31" s="259" t="s">
        <v>403</v>
      </c>
      <c r="C31" s="246" t="s">
        <v>905</v>
      </c>
    </row>
    <row r="32" spans="1:3" ht="15.75">
      <c r="A32" s="265" t="s">
        <v>794</v>
      </c>
      <c r="B32" s="259" t="s">
        <v>906</v>
      </c>
      <c r="C32" s="246" t="s">
        <v>907</v>
      </c>
    </row>
    <row r="33" spans="1:3" ht="15.75">
      <c r="A33" s="265" t="s">
        <v>794</v>
      </c>
      <c r="B33" s="259" t="s">
        <v>908</v>
      </c>
      <c r="C33" s="246" t="s">
        <v>426</v>
      </c>
    </row>
    <row r="34" spans="1:3" ht="30">
      <c r="A34" s="265" t="s">
        <v>794</v>
      </c>
      <c r="B34" s="266" t="s">
        <v>909</v>
      </c>
      <c r="C34" s="247" t="s">
        <v>1007</v>
      </c>
    </row>
    <row r="35" spans="1:3" ht="18" customHeight="1">
      <c r="A35" s="265" t="s">
        <v>794</v>
      </c>
      <c r="B35" s="264" t="s">
        <v>560</v>
      </c>
      <c r="C35" s="248" t="s">
        <v>1017</v>
      </c>
    </row>
    <row r="36" spans="1:3" ht="45">
      <c r="A36" s="265" t="s">
        <v>794</v>
      </c>
      <c r="B36" s="266" t="s">
        <v>901</v>
      </c>
      <c r="C36" s="250" t="s">
        <v>900</v>
      </c>
    </row>
    <row r="37" spans="1:3" ht="15.75">
      <c r="A37" s="265" t="s">
        <v>794</v>
      </c>
      <c r="B37" s="264" t="s">
        <v>901</v>
      </c>
      <c r="C37" s="250" t="s">
        <v>70</v>
      </c>
    </row>
    <row r="38" spans="1:3" ht="30" customHeight="1">
      <c r="A38" s="265" t="s">
        <v>794</v>
      </c>
      <c r="B38" s="266" t="s">
        <v>902</v>
      </c>
      <c r="C38" s="247" t="s">
        <v>362</v>
      </c>
    </row>
    <row r="39" spans="1:3" ht="45">
      <c r="A39" s="266">
        <v>892</v>
      </c>
      <c r="B39" s="259" t="s">
        <v>615</v>
      </c>
      <c r="C39" s="299" t="s">
        <v>449</v>
      </c>
    </row>
    <row r="40" spans="1:3" ht="30">
      <c r="A40" s="266">
        <v>892</v>
      </c>
      <c r="B40" s="259" t="s">
        <v>616</v>
      </c>
      <c r="C40" s="299" t="s">
        <v>633</v>
      </c>
    </row>
    <row r="41" spans="1:3" ht="30">
      <c r="A41" s="266">
        <v>892</v>
      </c>
      <c r="B41" s="259" t="s">
        <v>634</v>
      </c>
      <c r="C41" s="299" t="s">
        <v>635</v>
      </c>
    </row>
    <row r="42" spans="1:3" ht="45">
      <c r="A42" s="265" t="s">
        <v>794</v>
      </c>
      <c r="B42" s="259" t="s">
        <v>903</v>
      </c>
      <c r="C42" s="246" t="s">
        <v>516</v>
      </c>
    </row>
    <row r="43" spans="1:3" ht="30">
      <c r="A43" s="265" t="s">
        <v>794</v>
      </c>
      <c r="B43" s="264" t="s">
        <v>879</v>
      </c>
      <c r="C43" s="252" t="s">
        <v>585</v>
      </c>
    </row>
    <row r="44" spans="1:3" ht="45">
      <c r="A44" s="335" t="s">
        <v>794</v>
      </c>
      <c r="B44" s="333" t="s">
        <v>583</v>
      </c>
      <c r="C44" s="380" t="s">
        <v>495</v>
      </c>
    </row>
    <row r="45" spans="1:3" ht="33.75" customHeight="1">
      <c r="A45" s="265" t="s">
        <v>794</v>
      </c>
      <c r="B45" s="264" t="s">
        <v>880</v>
      </c>
      <c r="C45" s="246" t="s">
        <v>401</v>
      </c>
    </row>
    <row r="46" spans="1:3" ht="15.75">
      <c r="A46" s="265" t="s">
        <v>794</v>
      </c>
      <c r="B46" s="264" t="s">
        <v>881</v>
      </c>
      <c r="C46" s="250" t="s">
        <v>1016</v>
      </c>
    </row>
    <row r="47" spans="1:3" ht="15.75">
      <c r="A47" s="265" t="s">
        <v>794</v>
      </c>
      <c r="B47" s="264" t="s">
        <v>882</v>
      </c>
      <c r="C47" s="246" t="s">
        <v>284</v>
      </c>
    </row>
    <row r="48" spans="1:3" ht="60">
      <c r="A48" s="260" t="s">
        <v>794</v>
      </c>
      <c r="B48" s="273" t="s">
        <v>910</v>
      </c>
      <c r="C48" s="246" t="s">
        <v>614</v>
      </c>
    </row>
    <row r="49" spans="1:3" ht="30">
      <c r="A49" s="351">
        <v>892</v>
      </c>
      <c r="B49" s="351" t="s">
        <v>825</v>
      </c>
      <c r="C49" s="247" t="s">
        <v>865</v>
      </c>
    </row>
  </sheetData>
  <sheetProtection/>
  <mergeCells count="7">
    <mergeCell ref="A27:A28"/>
    <mergeCell ref="B27:B28"/>
    <mergeCell ref="C27:C28"/>
    <mergeCell ref="A6:C6"/>
    <mergeCell ref="A7:C7"/>
    <mergeCell ref="A9:B9"/>
    <mergeCell ref="C9:C1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9.75390625" style="0" customWidth="1"/>
    <col min="2" max="2" width="24.375" style="0" customWidth="1"/>
    <col min="3" max="3" width="83.25390625" style="0" customWidth="1"/>
  </cols>
  <sheetData>
    <row r="1" ht="12.75">
      <c r="C1" s="256" t="s">
        <v>539</v>
      </c>
    </row>
    <row r="2" ht="12.75">
      <c r="C2" s="256" t="s">
        <v>518</v>
      </c>
    </row>
    <row r="3" ht="12.75">
      <c r="C3" s="256" t="s">
        <v>291</v>
      </c>
    </row>
    <row r="4" ht="12.75">
      <c r="C4" s="256" t="s">
        <v>608</v>
      </c>
    </row>
    <row r="6" spans="1:3" ht="18.75">
      <c r="A6" s="700" t="s">
        <v>237</v>
      </c>
      <c r="B6" s="700"/>
      <c r="C6" s="700"/>
    </row>
    <row r="7" spans="1:3" ht="18.75">
      <c r="A7" s="700" t="s">
        <v>238</v>
      </c>
      <c r="B7" s="700"/>
      <c r="C7" s="700"/>
    </row>
    <row r="8" spans="1:3" ht="18.75">
      <c r="A8" s="701" t="s">
        <v>706</v>
      </c>
      <c r="B8" s="701"/>
      <c r="C8" s="701"/>
    </row>
    <row r="9" spans="1:3" ht="18.75">
      <c r="A9" s="258"/>
      <c r="B9" s="257"/>
      <c r="C9" s="257"/>
    </row>
    <row r="10" spans="1:3" ht="32.25" customHeight="1">
      <c r="A10" s="357" t="s">
        <v>510</v>
      </c>
      <c r="B10" s="357" t="s">
        <v>490</v>
      </c>
      <c r="C10" s="357" t="s">
        <v>797</v>
      </c>
    </row>
    <row r="11" spans="1:3" ht="9.75" customHeight="1">
      <c r="A11" s="205">
        <v>1</v>
      </c>
      <c r="B11" s="205">
        <v>2</v>
      </c>
      <c r="C11" s="205">
        <v>3</v>
      </c>
    </row>
    <row r="12" spans="1:3" ht="18.75">
      <c r="A12" s="354" t="s">
        <v>794</v>
      </c>
      <c r="B12" s="353"/>
      <c r="C12" s="355" t="s">
        <v>705</v>
      </c>
    </row>
    <row r="13" spans="1:3" ht="36.75" customHeight="1">
      <c r="A13" s="260" t="s">
        <v>794</v>
      </c>
      <c r="B13" s="255" t="s">
        <v>511</v>
      </c>
      <c r="C13" s="255" t="s">
        <v>453</v>
      </c>
    </row>
    <row r="14" spans="1:3" ht="36.75" customHeight="1">
      <c r="A14" s="260" t="s">
        <v>794</v>
      </c>
      <c r="B14" s="255" t="s">
        <v>787</v>
      </c>
      <c r="C14" s="255" t="s">
        <v>73</v>
      </c>
    </row>
    <row r="15" spans="1:3" ht="52.5" customHeight="1">
      <c r="A15" s="260" t="s">
        <v>794</v>
      </c>
      <c r="B15" s="255" t="s">
        <v>134</v>
      </c>
      <c r="C15" s="255" t="s">
        <v>452</v>
      </c>
    </row>
    <row r="16" spans="1:3" ht="51.75" customHeight="1">
      <c r="A16" s="260" t="s">
        <v>794</v>
      </c>
      <c r="B16" s="255" t="s">
        <v>135</v>
      </c>
      <c r="C16" s="255" t="s">
        <v>342</v>
      </c>
    </row>
    <row r="17" spans="1:3" ht="18.75" customHeight="1">
      <c r="A17" s="331" t="s">
        <v>794</v>
      </c>
      <c r="B17" s="356" t="s">
        <v>136</v>
      </c>
      <c r="C17" s="356" t="s">
        <v>100</v>
      </c>
    </row>
    <row r="18" spans="1:3" ht="21" customHeight="1">
      <c r="A18" s="260" t="s">
        <v>794</v>
      </c>
      <c r="B18" s="255" t="s">
        <v>587</v>
      </c>
      <c r="C18" s="255" t="s">
        <v>588</v>
      </c>
    </row>
    <row r="21" spans="1:3" ht="15.75">
      <c r="A21" s="358"/>
      <c r="B21" s="358"/>
      <c r="C21" s="359"/>
    </row>
    <row r="22" spans="1:3" ht="15.75">
      <c r="A22" s="360"/>
      <c r="B22" s="361"/>
      <c r="C22" s="362"/>
    </row>
    <row r="23" spans="1:3" ht="15.75">
      <c r="A23" s="358"/>
      <c r="B23" s="363"/>
      <c r="C23" s="364"/>
    </row>
    <row r="24" spans="1:3" ht="15.75">
      <c r="A24" s="358"/>
      <c r="B24" s="358"/>
      <c r="C24" s="359"/>
    </row>
    <row r="25" spans="1:3" ht="12.75" customHeight="1">
      <c r="A25" s="670"/>
      <c r="B25" s="660"/>
      <c r="C25" s="661"/>
    </row>
    <row r="26" spans="1:3" ht="12.75" customHeight="1">
      <c r="A26" s="670"/>
      <c r="B26" s="660"/>
      <c r="C26" s="661"/>
    </row>
    <row r="27" spans="1:3" ht="15.75">
      <c r="A27" s="365"/>
      <c r="B27" s="360"/>
      <c r="C27" s="366"/>
    </row>
    <row r="28" spans="1:3" ht="15.75">
      <c r="A28" s="365"/>
      <c r="B28" s="360"/>
      <c r="C28" s="366"/>
    </row>
    <row r="29" spans="1:3" ht="15.75">
      <c r="A29" s="367"/>
      <c r="B29" s="358"/>
      <c r="C29" s="359"/>
    </row>
    <row r="30" spans="1:3" ht="15.75">
      <c r="A30" s="367"/>
      <c r="B30" s="358"/>
      <c r="C30" s="359"/>
    </row>
    <row r="31" spans="1:3" ht="15.75">
      <c r="A31" s="367"/>
      <c r="B31" s="358"/>
      <c r="C31" s="359"/>
    </row>
    <row r="32" spans="1:3" ht="15.75">
      <c r="A32" s="367"/>
      <c r="B32" s="360"/>
      <c r="C32" s="366"/>
    </row>
    <row r="33" spans="1:3" ht="18" customHeight="1">
      <c r="A33" s="367"/>
      <c r="B33" s="363"/>
      <c r="C33" s="364"/>
    </row>
    <row r="34" spans="1:3" ht="15.75">
      <c r="A34" s="367"/>
      <c r="B34" s="360"/>
      <c r="C34" s="364"/>
    </row>
    <row r="35" spans="1:3" ht="15.75">
      <c r="A35" s="365"/>
      <c r="B35" s="360"/>
      <c r="C35" s="364"/>
    </row>
    <row r="36" spans="1:3" ht="15.75">
      <c r="A36" s="368"/>
      <c r="B36" s="369"/>
      <c r="C36" s="370"/>
    </row>
    <row r="37" spans="1:3" ht="18.75" customHeight="1">
      <c r="A37" s="367"/>
      <c r="B37" s="360"/>
      <c r="C37" s="366"/>
    </row>
    <row r="38" spans="1:3" ht="15.75">
      <c r="A38" s="360"/>
      <c r="B38" s="358"/>
      <c r="C38" s="371"/>
    </row>
    <row r="39" spans="1:3" ht="15.75">
      <c r="A39" s="360"/>
      <c r="B39" s="358"/>
      <c r="C39" s="371"/>
    </row>
    <row r="40" spans="1:3" ht="15.75">
      <c r="A40" s="360"/>
      <c r="B40" s="358"/>
      <c r="C40" s="371"/>
    </row>
    <row r="41" spans="1:3" ht="15.75">
      <c r="A41" s="367"/>
      <c r="B41" s="358"/>
      <c r="C41" s="359"/>
    </row>
    <row r="42" spans="1:3" ht="15.75">
      <c r="A42" s="367"/>
      <c r="B42" s="363"/>
      <c r="C42" s="372"/>
    </row>
    <row r="43" spans="1:3" ht="15.75">
      <c r="A43" s="368"/>
      <c r="B43" s="369"/>
      <c r="C43" s="373"/>
    </row>
    <row r="44" spans="1:3" ht="33.75" customHeight="1">
      <c r="A44" s="367"/>
      <c r="B44" s="363"/>
      <c r="C44" s="359"/>
    </row>
    <row r="45" spans="1:3" ht="15.75">
      <c r="A45" s="367"/>
      <c r="B45" s="363"/>
      <c r="C45" s="364"/>
    </row>
    <row r="46" spans="1:3" ht="15.75">
      <c r="A46" s="367"/>
      <c r="B46" s="363"/>
      <c r="C46" s="359"/>
    </row>
    <row r="47" spans="1:3" ht="15.75">
      <c r="A47" s="367"/>
      <c r="B47" s="374"/>
      <c r="C47" s="359"/>
    </row>
    <row r="48" spans="1:3" ht="15.75">
      <c r="A48" s="375"/>
      <c r="B48" s="375"/>
      <c r="C48" s="366"/>
    </row>
  </sheetData>
  <sheetProtection/>
  <mergeCells count="6">
    <mergeCell ref="A25:A26"/>
    <mergeCell ref="B25:B26"/>
    <mergeCell ref="C25:C26"/>
    <mergeCell ref="A6:C6"/>
    <mergeCell ref="A8:C8"/>
    <mergeCell ref="A7:C7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84.625" style="0" customWidth="1"/>
    <col min="2" max="2" width="13.625" style="0" customWidth="1"/>
  </cols>
  <sheetData>
    <row r="1" spans="1:2" ht="12.75" customHeight="1">
      <c r="A1" s="664" t="s">
        <v>393</v>
      </c>
      <c r="B1" s="664"/>
    </row>
    <row r="2" spans="1:2" ht="12.75" customHeight="1">
      <c r="A2" s="664" t="s">
        <v>105</v>
      </c>
      <c r="B2" s="664"/>
    </row>
    <row r="3" spans="1:2" ht="12.75" customHeight="1">
      <c r="A3" s="664" t="s">
        <v>579</v>
      </c>
      <c r="B3" s="664"/>
    </row>
    <row r="4" spans="1:2" ht="12.75">
      <c r="A4" s="665" t="s">
        <v>551</v>
      </c>
      <c r="B4" s="665"/>
    </row>
    <row r="5" spans="1:2" ht="8.25" customHeight="1">
      <c r="A5" s="8"/>
      <c r="B5" s="8"/>
    </row>
    <row r="6" spans="1:2" ht="47.25" customHeight="1">
      <c r="A6" s="662" t="s">
        <v>643</v>
      </c>
      <c r="B6" s="663"/>
    </row>
    <row r="7" spans="1:2" ht="12.75">
      <c r="A7" s="8"/>
      <c r="B7" s="8"/>
    </row>
    <row r="8" spans="1:2" ht="25.5">
      <c r="A8" s="240" t="s">
        <v>491</v>
      </c>
      <c r="B8" s="240" t="s">
        <v>580</v>
      </c>
    </row>
    <row r="9" spans="1:2" ht="9.75" customHeight="1">
      <c r="A9" s="205">
        <v>1</v>
      </c>
      <c r="B9" s="205">
        <v>2</v>
      </c>
    </row>
    <row r="10" spans="1:2" ht="18.75">
      <c r="A10" s="241" t="s">
        <v>581</v>
      </c>
      <c r="B10" s="205"/>
    </row>
    <row r="11" spans="1:2" ht="31.5">
      <c r="A11" s="242" t="s">
        <v>425</v>
      </c>
      <c r="B11" s="243">
        <v>100</v>
      </c>
    </row>
    <row r="12" spans="1:2" ht="31.5">
      <c r="A12" s="244" t="s">
        <v>5</v>
      </c>
      <c r="B12" s="245">
        <v>100</v>
      </c>
    </row>
    <row r="13" spans="1:2" ht="15">
      <c r="A13" s="246" t="s">
        <v>426</v>
      </c>
      <c r="B13" s="249">
        <v>100</v>
      </c>
    </row>
    <row r="14" spans="1:2" ht="30">
      <c r="A14" s="247" t="s">
        <v>1007</v>
      </c>
      <c r="B14" s="249">
        <v>100</v>
      </c>
    </row>
    <row r="15" spans="1:2" ht="31.5">
      <c r="A15" s="244" t="s">
        <v>387</v>
      </c>
      <c r="B15" s="245">
        <v>100</v>
      </c>
    </row>
    <row r="16" spans="1:2" ht="18" customHeight="1">
      <c r="A16" s="248" t="s">
        <v>1017</v>
      </c>
      <c r="B16" s="249">
        <v>100</v>
      </c>
    </row>
    <row r="17" spans="1:2" ht="45">
      <c r="A17" s="250" t="s">
        <v>389</v>
      </c>
      <c r="B17" s="249">
        <v>100</v>
      </c>
    </row>
    <row r="18" spans="1:2" ht="32.25" customHeight="1">
      <c r="A18" s="250" t="s">
        <v>650</v>
      </c>
      <c r="B18" s="249">
        <v>100</v>
      </c>
    </row>
    <row r="19" spans="1:2" ht="30">
      <c r="A19" s="251" t="s">
        <v>362</v>
      </c>
      <c r="B19" s="249">
        <v>100</v>
      </c>
    </row>
    <row r="20" spans="1:2" ht="46.5" customHeight="1">
      <c r="A20" s="251" t="s">
        <v>946</v>
      </c>
      <c r="B20" s="249">
        <v>100</v>
      </c>
    </row>
    <row r="21" spans="1:2" ht="30">
      <c r="A21" s="251" t="s">
        <v>373</v>
      </c>
      <c r="B21" s="249">
        <v>100</v>
      </c>
    </row>
    <row r="22" spans="1:2" ht="30">
      <c r="A22" s="251" t="s">
        <v>280</v>
      </c>
      <c r="B22" s="249">
        <v>100</v>
      </c>
    </row>
    <row r="23" spans="1:2" ht="45">
      <c r="A23" s="246" t="s">
        <v>186</v>
      </c>
      <c r="B23" s="249">
        <v>100</v>
      </c>
    </row>
    <row r="24" spans="1:2" ht="31.5" customHeight="1">
      <c r="A24" s="251" t="s">
        <v>953</v>
      </c>
      <c r="B24" s="249">
        <v>100</v>
      </c>
    </row>
    <row r="25" spans="1:2" ht="30">
      <c r="A25" s="352" t="s">
        <v>585</v>
      </c>
      <c r="B25" s="249">
        <v>100</v>
      </c>
    </row>
    <row r="26" spans="1:2" ht="45">
      <c r="A26" s="352" t="s">
        <v>213</v>
      </c>
      <c r="B26" s="379">
        <v>100</v>
      </c>
    </row>
    <row r="27" spans="1:2" ht="62.25" customHeight="1">
      <c r="A27" s="246" t="s">
        <v>493</v>
      </c>
      <c r="B27" s="249">
        <v>100</v>
      </c>
    </row>
    <row r="28" spans="1:2" ht="15.75">
      <c r="A28" s="253" t="s">
        <v>764</v>
      </c>
      <c r="B28" s="245">
        <v>100</v>
      </c>
    </row>
    <row r="29" spans="1:2" ht="15">
      <c r="A29" s="250" t="s">
        <v>1016</v>
      </c>
      <c r="B29" s="249">
        <v>100</v>
      </c>
    </row>
    <row r="30" spans="1:2" ht="15.75">
      <c r="A30" s="254" t="s">
        <v>637</v>
      </c>
      <c r="B30" s="243">
        <v>100</v>
      </c>
    </row>
    <row r="31" spans="1:2" ht="15">
      <c r="A31" s="246" t="s">
        <v>284</v>
      </c>
      <c r="B31" s="329">
        <v>100</v>
      </c>
    </row>
  </sheetData>
  <sheetProtection/>
  <mergeCells count="5">
    <mergeCell ref="A6:B6"/>
    <mergeCell ref="A1:B1"/>
    <mergeCell ref="A2:B2"/>
    <mergeCell ref="A3:B3"/>
    <mergeCell ref="A4:B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7.625" style="0" customWidth="1"/>
    <col min="2" max="2" width="71.625" style="0" customWidth="1"/>
    <col min="3" max="3" width="13.375" style="0" customWidth="1"/>
  </cols>
  <sheetData>
    <row r="1" spans="2:3" ht="12.75">
      <c r="B1" s="667" t="s">
        <v>206</v>
      </c>
      <c r="C1" s="667"/>
    </row>
    <row r="2" spans="2:3" ht="12.75">
      <c r="B2" s="667" t="s">
        <v>105</v>
      </c>
      <c r="C2" s="667"/>
    </row>
    <row r="3" spans="2:3" ht="12.75">
      <c r="B3" s="667" t="s">
        <v>579</v>
      </c>
      <c r="C3" s="667"/>
    </row>
    <row r="4" spans="2:3" ht="12.75">
      <c r="B4" s="668" t="s">
        <v>850</v>
      </c>
      <c r="C4" s="668"/>
    </row>
    <row r="5" spans="2:3" ht="12.75">
      <c r="B5" s="690"/>
      <c r="C5" s="690"/>
    </row>
    <row r="6" spans="1:3" ht="12.75">
      <c r="A6" s="18"/>
      <c r="B6" s="19"/>
      <c r="C6" s="19"/>
    </row>
    <row r="7" spans="1:3" ht="21" customHeight="1">
      <c r="A7" s="666" t="s">
        <v>304</v>
      </c>
      <c r="B7" s="666"/>
      <c r="C7" s="666"/>
    </row>
    <row r="8" spans="1:3" ht="23.25" customHeight="1">
      <c r="A8" s="666" t="s">
        <v>770</v>
      </c>
      <c r="B8" s="666"/>
      <c r="C8" s="666"/>
    </row>
    <row r="9" spans="1:3" ht="20.25" customHeight="1">
      <c r="A9" s="666" t="s">
        <v>595</v>
      </c>
      <c r="B9" s="666"/>
      <c r="C9" s="666"/>
    </row>
    <row r="10" spans="1:3" ht="14.25" customHeight="1">
      <c r="A10" s="274"/>
      <c r="B10" s="274"/>
      <c r="C10" s="274"/>
    </row>
    <row r="11" spans="1:3" ht="12.75" customHeight="1">
      <c r="A11" s="20"/>
      <c r="B11" s="21"/>
      <c r="C11" s="291" t="s">
        <v>683</v>
      </c>
    </row>
    <row r="12" spans="1:3" ht="43.5" customHeight="1">
      <c r="A12" s="276" t="s">
        <v>468</v>
      </c>
      <c r="B12" s="275" t="s">
        <v>670</v>
      </c>
      <c r="C12" s="275" t="s">
        <v>121</v>
      </c>
    </row>
    <row r="13" spans="1:3" ht="12" customHeight="1">
      <c r="A13" s="277">
        <v>1</v>
      </c>
      <c r="B13" s="85">
        <v>2</v>
      </c>
      <c r="C13" s="85">
        <v>3</v>
      </c>
    </row>
    <row r="14" spans="1:3" ht="30" customHeight="1">
      <c r="A14" s="278" t="s">
        <v>298</v>
      </c>
      <c r="B14" s="279" t="s">
        <v>680</v>
      </c>
      <c r="C14" s="280">
        <f>C15+C18</f>
        <v>2312</v>
      </c>
    </row>
    <row r="15" spans="1:3" ht="32.25" customHeight="1">
      <c r="A15" s="286" t="s">
        <v>299</v>
      </c>
      <c r="B15" s="287" t="s">
        <v>5</v>
      </c>
      <c r="C15" s="288">
        <f>C16</f>
        <v>2134</v>
      </c>
    </row>
    <row r="16" spans="1:3" ht="17.25" customHeight="1">
      <c r="A16" s="281" t="s">
        <v>300</v>
      </c>
      <c r="B16" s="282" t="s">
        <v>782</v>
      </c>
      <c r="C16" s="283">
        <f>C17</f>
        <v>2134</v>
      </c>
    </row>
    <row r="17" spans="1:3" ht="27.75" customHeight="1">
      <c r="A17" s="226" t="s">
        <v>301</v>
      </c>
      <c r="B17" s="284" t="s">
        <v>1015</v>
      </c>
      <c r="C17" s="285">
        <v>2134</v>
      </c>
    </row>
    <row r="18" spans="1:3" ht="33" customHeight="1">
      <c r="A18" s="289" t="s">
        <v>302</v>
      </c>
      <c r="B18" s="287" t="s">
        <v>387</v>
      </c>
      <c r="C18" s="288">
        <f>C19</f>
        <v>178</v>
      </c>
    </row>
    <row r="19" spans="1:3" ht="16.5" customHeight="1">
      <c r="A19" s="227" t="s">
        <v>385</v>
      </c>
      <c r="B19" s="290" t="s">
        <v>386</v>
      </c>
      <c r="C19" s="283">
        <f>C20</f>
        <v>178</v>
      </c>
    </row>
    <row r="20" spans="1:3" ht="55.5" customHeight="1">
      <c r="A20" s="226" t="s">
        <v>232</v>
      </c>
      <c r="B20" s="284" t="s">
        <v>450</v>
      </c>
      <c r="C20" s="285">
        <v>178</v>
      </c>
    </row>
    <row r="21" spans="1:3" ht="14.25" customHeight="1">
      <c r="A21" s="690"/>
      <c r="B21" s="690"/>
      <c r="C21" s="690"/>
    </row>
    <row r="22" ht="17.25" customHeight="1"/>
    <row r="23" ht="18.75" customHeight="1"/>
  </sheetData>
  <sheetProtection/>
  <mergeCells count="9">
    <mergeCell ref="A7:C7"/>
    <mergeCell ref="A8:C8"/>
    <mergeCell ref="A21:C21"/>
    <mergeCell ref="B1:C1"/>
    <mergeCell ref="B2:C2"/>
    <mergeCell ref="B3:C3"/>
    <mergeCell ref="B4:C4"/>
    <mergeCell ref="B5:C5"/>
    <mergeCell ref="A9:C9"/>
  </mergeCells>
  <printOptions/>
  <pageMargins left="0.7086614173228347" right="0.31496062992125984" top="0.35433070866141736" bottom="0.31496062992125984" header="0.1968503937007874" footer="0.1968503937007874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D4" sqref="D4:E4"/>
    </sheetView>
  </sheetViews>
  <sheetFormatPr defaultColWidth="9.00390625" defaultRowHeight="12.75"/>
  <cols>
    <col min="1" max="1" width="55.875" style="0" customWidth="1"/>
    <col min="3" max="3" width="10.25390625" style="0" customWidth="1"/>
    <col min="5" max="5" width="10.625" style="0" customWidth="1"/>
  </cols>
  <sheetData>
    <row r="1" spans="4:5" ht="12.75">
      <c r="D1" s="706" t="s">
        <v>703</v>
      </c>
      <c r="E1" s="706"/>
    </row>
    <row r="2" spans="4:5" ht="12.75">
      <c r="D2" s="706" t="s">
        <v>351</v>
      </c>
      <c r="E2" s="706"/>
    </row>
    <row r="3" spans="4:5" ht="12.75">
      <c r="D3" s="706" t="s">
        <v>337</v>
      </c>
      <c r="E3" s="706"/>
    </row>
    <row r="4" spans="4:5" ht="12.75" customHeight="1">
      <c r="D4" s="707" t="s">
        <v>768</v>
      </c>
      <c r="E4" s="707"/>
    </row>
    <row r="6" spans="1:5" ht="15.75">
      <c r="A6" s="705" t="s">
        <v>144</v>
      </c>
      <c r="B6" s="705"/>
      <c r="C6" s="705"/>
      <c r="D6" s="705"/>
      <c r="E6" s="705"/>
    </row>
    <row r="7" spans="1:5" ht="15.75">
      <c r="A7" s="705" t="s">
        <v>2</v>
      </c>
      <c r="B7" s="705"/>
      <c r="C7" s="705"/>
      <c r="D7" s="705"/>
      <c r="E7" s="705"/>
    </row>
    <row r="8" spans="1:5" ht="15.75">
      <c r="A8" s="705" t="s">
        <v>757</v>
      </c>
      <c r="B8" s="705"/>
      <c r="C8" s="705"/>
      <c r="D8" s="705"/>
      <c r="E8" s="705"/>
    </row>
    <row r="9" spans="1:5" ht="15.75">
      <c r="A9" s="669" t="s">
        <v>885</v>
      </c>
      <c r="B9" s="669"/>
      <c r="C9" s="669"/>
      <c r="D9" s="669"/>
      <c r="E9" s="669"/>
    </row>
    <row r="10" spans="1:5" ht="15.75">
      <c r="A10" s="669" t="s">
        <v>886</v>
      </c>
      <c r="B10" s="669"/>
      <c r="C10" s="669"/>
      <c r="D10" s="669"/>
      <c r="E10" s="669"/>
    </row>
    <row r="11" spans="1:5" ht="15.75">
      <c r="A11" s="669" t="s">
        <v>997</v>
      </c>
      <c r="B11" s="669"/>
      <c r="C11" s="669"/>
      <c r="D11" s="669"/>
      <c r="E11" s="669"/>
    </row>
    <row r="12" spans="1:5" ht="15.75">
      <c r="A12" s="669" t="s">
        <v>978</v>
      </c>
      <c r="B12" s="669"/>
      <c r="C12" s="669"/>
      <c r="D12" s="669"/>
      <c r="E12" s="669"/>
    </row>
    <row r="14" ht="12.75">
      <c r="E14" s="217" t="s">
        <v>683</v>
      </c>
    </row>
    <row r="15" spans="1:5" ht="12.75" customHeight="1">
      <c r="A15" s="702" t="s">
        <v>985</v>
      </c>
      <c r="B15" s="653" t="s">
        <v>167</v>
      </c>
      <c r="C15" s="653" t="s">
        <v>323</v>
      </c>
      <c r="D15" s="653" t="s">
        <v>178</v>
      </c>
      <c r="E15" s="656" t="s">
        <v>758</v>
      </c>
    </row>
    <row r="16" spans="1:5" ht="12.75">
      <c r="A16" s="703"/>
      <c r="B16" s="654"/>
      <c r="C16" s="654"/>
      <c r="D16" s="654"/>
      <c r="E16" s="657"/>
    </row>
    <row r="17" spans="1:5" ht="12.75">
      <c r="A17" s="704"/>
      <c r="B17" s="655"/>
      <c r="C17" s="655"/>
      <c r="D17" s="655"/>
      <c r="E17" s="658"/>
    </row>
    <row r="18" spans="1:5" ht="12.75">
      <c r="A18" s="15">
        <v>1</v>
      </c>
      <c r="B18" s="16" t="s">
        <v>799</v>
      </c>
      <c r="C18" s="16" t="s">
        <v>800</v>
      </c>
      <c r="D18" s="16" t="s">
        <v>324</v>
      </c>
      <c r="E18" s="28">
        <v>5</v>
      </c>
    </row>
    <row r="19" spans="1:5" ht="20.25" customHeight="1">
      <c r="A19" s="121" t="s">
        <v>759</v>
      </c>
      <c r="B19" s="122" t="s">
        <v>1</v>
      </c>
      <c r="C19" s="122" t="s">
        <v>486</v>
      </c>
      <c r="D19" s="122" t="s">
        <v>736</v>
      </c>
      <c r="E19" s="172" t="e">
        <f>E21+E25</f>
        <v>#REF!</v>
      </c>
    </row>
    <row r="20" spans="1:5" ht="12.75">
      <c r="A20" s="120" t="s">
        <v>763</v>
      </c>
      <c r="B20" s="96"/>
      <c r="C20" s="96"/>
      <c r="D20" s="104"/>
      <c r="E20" s="173"/>
    </row>
    <row r="21" spans="1:5" ht="15.75">
      <c r="A21" s="147" t="s">
        <v>330</v>
      </c>
      <c r="B21" s="197" t="s">
        <v>344</v>
      </c>
      <c r="C21" s="197" t="s">
        <v>486</v>
      </c>
      <c r="D21" s="197" t="s">
        <v>736</v>
      </c>
      <c r="E21" s="198" t="e">
        <f>E22</f>
        <v>#REF!</v>
      </c>
    </row>
    <row r="22" spans="1:5" ht="15">
      <c r="A22" s="202" t="s">
        <v>331</v>
      </c>
      <c r="B22" s="200" t="s">
        <v>345</v>
      </c>
      <c r="C22" s="200" t="s">
        <v>486</v>
      </c>
      <c r="D22" s="200" t="s">
        <v>736</v>
      </c>
      <c r="E22" s="201" t="e">
        <f>E23</f>
        <v>#REF!</v>
      </c>
    </row>
    <row r="23" spans="1:5" ht="24">
      <c r="A23" s="118" t="s">
        <v>356</v>
      </c>
      <c r="B23" s="203" t="s">
        <v>345</v>
      </c>
      <c r="C23" s="203" t="s">
        <v>522</v>
      </c>
      <c r="D23" s="203" t="s">
        <v>338</v>
      </c>
      <c r="E23" s="204" t="e">
        <f>#REF!</f>
        <v>#REF!</v>
      </c>
    </row>
    <row r="24" spans="1:5" ht="12.75">
      <c r="A24" s="120"/>
      <c r="B24" s="96"/>
      <c r="C24" s="96"/>
      <c r="D24" s="104"/>
      <c r="E24" s="173"/>
    </row>
    <row r="25" spans="1:5" ht="15.75">
      <c r="A25" s="147" t="s">
        <v>891</v>
      </c>
      <c r="B25" s="197" t="s">
        <v>892</v>
      </c>
      <c r="C25" s="197" t="s">
        <v>486</v>
      </c>
      <c r="D25" s="197" t="s">
        <v>736</v>
      </c>
      <c r="E25" s="198" t="e">
        <f>E26</f>
        <v>#REF!</v>
      </c>
    </row>
    <row r="26" spans="1:5" ht="15">
      <c r="A26" s="199" t="s">
        <v>555</v>
      </c>
      <c r="B26" s="200" t="s">
        <v>893</v>
      </c>
      <c r="C26" s="200" t="s">
        <v>486</v>
      </c>
      <c r="D26" s="200" t="s">
        <v>736</v>
      </c>
      <c r="E26" s="201" t="e">
        <f>E27</f>
        <v>#REF!</v>
      </c>
    </row>
    <row r="27" spans="1:5" ht="24">
      <c r="A27" s="49" t="s">
        <v>662</v>
      </c>
      <c r="B27" s="48" t="s">
        <v>893</v>
      </c>
      <c r="C27" s="48" t="s">
        <v>486</v>
      </c>
      <c r="D27" s="48" t="s">
        <v>736</v>
      </c>
      <c r="E27" s="174" t="e">
        <f>E28</f>
        <v>#REF!</v>
      </c>
    </row>
    <row r="28" spans="1:5" ht="12.75">
      <c r="A28" s="103" t="s">
        <v>132</v>
      </c>
      <c r="B28" s="124" t="s">
        <v>893</v>
      </c>
      <c r="C28" s="35" t="s">
        <v>486</v>
      </c>
      <c r="D28" s="35" t="s">
        <v>736</v>
      </c>
      <c r="E28" s="87" t="e">
        <f>#REF!</f>
        <v>#REF!</v>
      </c>
    </row>
    <row r="29" spans="1:5" ht="12.75">
      <c r="A29" s="73" t="s">
        <v>497</v>
      </c>
      <c r="B29" s="72" t="s">
        <v>893</v>
      </c>
      <c r="C29" s="72" t="s">
        <v>262</v>
      </c>
      <c r="D29" s="72" t="s">
        <v>263</v>
      </c>
      <c r="E29" s="89" t="e">
        <f>#REF!</f>
        <v>#REF!</v>
      </c>
    </row>
    <row r="30" spans="1:5" ht="12.75">
      <c r="A30" s="73" t="s">
        <v>496</v>
      </c>
      <c r="B30" s="72" t="s">
        <v>893</v>
      </c>
      <c r="C30" s="72" t="s">
        <v>352</v>
      </c>
      <c r="D30" s="72" t="s">
        <v>593</v>
      </c>
      <c r="E30" s="89" t="e">
        <f>#REF!</f>
        <v>#REF!</v>
      </c>
    </row>
    <row r="31" spans="1:5" ht="20.25" customHeight="1">
      <c r="A31" s="121" t="s">
        <v>713</v>
      </c>
      <c r="B31" s="125"/>
      <c r="C31" s="125"/>
      <c r="D31" s="125"/>
      <c r="E31" s="172" t="e">
        <f>E19</f>
        <v>#REF!</v>
      </c>
    </row>
    <row r="32" spans="1:5" ht="12.75">
      <c r="A32" s="120" t="s">
        <v>763</v>
      </c>
      <c r="B32" s="125"/>
      <c r="C32" s="125"/>
      <c r="D32" s="125"/>
      <c r="E32" s="175"/>
    </row>
    <row r="33" spans="1:5" ht="19.5" customHeight="1">
      <c r="A33" s="215" t="s">
        <v>714</v>
      </c>
      <c r="B33" s="216"/>
      <c r="C33" s="216"/>
      <c r="D33" s="216"/>
      <c r="E33" s="214" t="e">
        <f>E31</f>
        <v>#REF!</v>
      </c>
    </row>
  </sheetData>
  <sheetProtection/>
  <mergeCells count="16">
    <mergeCell ref="A8:E8"/>
    <mergeCell ref="A9:E9"/>
    <mergeCell ref="D1:E1"/>
    <mergeCell ref="D2:E2"/>
    <mergeCell ref="D3:E3"/>
    <mergeCell ref="D4:E4"/>
    <mergeCell ref="A6:E6"/>
    <mergeCell ref="A7:E7"/>
    <mergeCell ref="A10:E10"/>
    <mergeCell ref="D15:D17"/>
    <mergeCell ref="E15:E17"/>
    <mergeCell ref="A15:A17"/>
    <mergeCell ref="B15:B17"/>
    <mergeCell ref="C15:C17"/>
    <mergeCell ref="A11:E11"/>
    <mergeCell ref="A12:E12"/>
  </mergeCells>
  <printOptions/>
  <pageMargins left="0.5" right="0.35" top="0.69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41.625" style="0" customWidth="1"/>
    <col min="2" max="2" width="8.25390625" style="0" customWidth="1"/>
    <col min="3" max="3" width="10.125" style="0" customWidth="1"/>
    <col min="4" max="4" width="12.625" style="0" customWidth="1"/>
    <col min="5" max="5" width="9.625" style="0" customWidth="1"/>
  </cols>
  <sheetData>
    <row r="1" spans="4:7" ht="12.75">
      <c r="D1" s="58"/>
      <c r="E1" s="706" t="s">
        <v>727</v>
      </c>
      <c r="F1" s="706"/>
      <c r="G1" s="109"/>
    </row>
    <row r="2" spans="4:7" ht="12.75">
      <c r="D2" s="58"/>
      <c r="E2" s="706" t="s">
        <v>351</v>
      </c>
      <c r="F2" s="706"/>
      <c r="G2" s="109"/>
    </row>
    <row r="3" spans="4:7" ht="12.75">
      <c r="D3" s="58"/>
      <c r="E3" s="706" t="s">
        <v>337</v>
      </c>
      <c r="F3" s="706"/>
      <c r="G3" s="109"/>
    </row>
    <row r="4" spans="4:7" ht="12.75" customHeight="1">
      <c r="D4" s="108"/>
      <c r="E4" s="707" t="s">
        <v>153</v>
      </c>
      <c r="F4" s="707"/>
      <c r="G4" s="105"/>
    </row>
    <row r="5" spans="1:6" ht="12.75">
      <c r="A5" s="8"/>
      <c r="B5" s="8"/>
      <c r="C5" s="8"/>
      <c r="D5" s="8"/>
      <c r="E5" s="8"/>
      <c r="F5" s="8"/>
    </row>
    <row r="6" spans="1:6" ht="14.25">
      <c r="A6" s="708" t="s">
        <v>168</v>
      </c>
      <c r="B6" s="708"/>
      <c r="C6" s="708"/>
      <c r="D6" s="708"/>
      <c r="E6" s="708"/>
      <c r="F6" s="667"/>
    </row>
    <row r="7" spans="1:6" ht="14.25">
      <c r="A7" s="708" t="s">
        <v>418</v>
      </c>
      <c r="B7" s="708"/>
      <c r="C7" s="708"/>
      <c r="D7" s="708"/>
      <c r="E7" s="708"/>
      <c r="F7" s="667"/>
    </row>
    <row r="8" spans="1:6" ht="14.25">
      <c r="A8" s="708" t="s">
        <v>760</v>
      </c>
      <c r="B8" s="708"/>
      <c r="C8" s="708"/>
      <c r="D8" s="708"/>
      <c r="E8" s="708"/>
      <c r="F8" s="667"/>
    </row>
    <row r="9" spans="1:6" ht="14.25">
      <c r="A9" s="107"/>
      <c r="B9" s="107"/>
      <c r="C9" s="107"/>
      <c r="D9" s="107"/>
      <c r="E9" s="107"/>
      <c r="F9" s="106"/>
    </row>
    <row r="10" spans="1:6" ht="30" customHeight="1">
      <c r="A10" s="709" t="s">
        <v>404</v>
      </c>
      <c r="B10" s="710"/>
      <c r="C10" s="710"/>
      <c r="D10" s="710"/>
      <c r="E10" s="710"/>
      <c r="F10" s="710"/>
    </row>
    <row r="11" spans="1:6" ht="12.75">
      <c r="A11" s="8"/>
      <c r="B11" s="8"/>
      <c r="C11" s="8"/>
      <c r="D11" s="8"/>
      <c r="E11" s="8"/>
      <c r="F11" s="8"/>
    </row>
    <row r="12" spans="1:6" ht="12.75">
      <c r="A12" s="8"/>
      <c r="B12" s="8"/>
      <c r="C12" s="8"/>
      <c r="D12" s="8"/>
      <c r="E12" s="8"/>
      <c r="F12" s="8" t="s">
        <v>683</v>
      </c>
    </row>
    <row r="13" spans="1:6" ht="12.75" customHeight="1">
      <c r="A13" s="714" t="s">
        <v>985</v>
      </c>
      <c r="B13" s="714" t="s">
        <v>320</v>
      </c>
      <c r="C13" s="719" t="s">
        <v>167</v>
      </c>
      <c r="D13" s="719" t="s">
        <v>323</v>
      </c>
      <c r="E13" s="719" t="s">
        <v>178</v>
      </c>
      <c r="F13" s="711" t="s">
        <v>761</v>
      </c>
    </row>
    <row r="14" spans="1:6" ht="12.75">
      <c r="A14" s="715"/>
      <c r="B14" s="717"/>
      <c r="C14" s="720"/>
      <c r="D14" s="720"/>
      <c r="E14" s="720"/>
      <c r="F14" s="712"/>
    </row>
    <row r="15" spans="1:6" ht="12.75">
      <c r="A15" s="716"/>
      <c r="B15" s="718"/>
      <c r="C15" s="721"/>
      <c r="D15" s="721"/>
      <c r="E15" s="721"/>
      <c r="F15" s="713"/>
    </row>
    <row r="16" spans="1:6" ht="12.75">
      <c r="A16" s="110">
        <v>1</v>
      </c>
      <c r="B16" s="110">
        <v>2</v>
      </c>
      <c r="C16" s="111" t="s">
        <v>800</v>
      </c>
      <c r="D16" s="111" t="s">
        <v>324</v>
      </c>
      <c r="E16" s="111" t="s">
        <v>801</v>
      </c>
      <c r="F16" s="57">
        <v>6</v>
      </c>
    </row>
    <row r="17" spans="1:6" ht="21.75" customHeight="1">
      <c r="A17" s="39" t="s">
        <v>143</v>
      </c>
      <c r="B17" s="44" t="s">
        <v>817</v>
      </c>
      <c r="C17" s="45" t="s">
        <v>1</v>
      </c>
      <c r="D17" s="45" t="s">
        <v>486</v>
      </c>
      <c r="E17" s="45" t="s">
        <v>736</v>
      </c>
      <c r="F17" s="24">
        <f>F18+F19+F20</f>
        <v>0</v>
      </c>
    </row>
    <row r="18" spans="1:6" ht="32.25" customHeight="1">
      <c r="A18" s="42" t="s">
        <v>538</v>
      </c>
      <c r="B18" s="40" t="s">
        <v>817</v>
      </c>
      <c r="C18" s="41" t="s">
        <v>260</v>
      </c>
      <c r="D18" s="41" t="s">
        <v>374</v>
      </c>
      <c r="E18" s="41" t="s">
        <v>285</v>
      </c>
      <c r="F18" s="43"/>
    </row>
    <row r="19" spans="1:6" ht="36" customHeight="1">
      <c r="A19" s="42" t="s">
        <v>151</v>
      </c>
      <c r="B19" s="40" t="s">
        <v>817</v>
      </c>
      <c r="C19" s="41" t="s">
        <v>260</v>
      </c>
      <c r="D19" s="41" t="s">
        <v>375</v>
      </c>
      <c r="E19" s="41" t="s">
        <v>285</v>
      </c>
      <c r="F19" s="43"/>
    </row>
    <row r="20" spans="1:6" ht="36">
      <c r="A20" s="42" t="s">
        <v>433</v>
      </c>
      <c r="B20" s="40" t="s">
        <v>817</v>
      </c>
      <c r="C20" s="41" t="s">
        <v>592</v>
      </c>
      <c r="D20" s="41" t="s">
        <v>192</v>
      </c>
      <c r="E20" s="41" t="s">
        <v>285</v>
      </c>
      <c r="F20" s="43"/>
    </row>
  </sheetData>
  <sheetProtection/>
  <mergeCells count="14">
    <mergeCell ref="F13:F15"/>
    <mergeCell ref="A8:F8"/>
    <mergeCell ref="A13:A15"/>
    <mergeCell ref="B13:B15"/>
    <mergeCell ref="C13:C15"/>
    <mergeCell ref="D13:D15"/>
    <mergeCell ref="E13:E15"/>
    <mergeCell ref="A7:F7"/>
    <mergeCell ref="A10:F10"/>
    <mergeCell ref="E4:F4"/>
    <mergeCell ref="E1:F1"/>
    <mergeCell ref="E2:F2"/>
    <mergeCell ref="E3:F3"/>
    <mergeCell ref="A6:F6"/>
  </mergeCells>
  <printOptions/>
  <pageMargins left="0.74" right="0.48" top="0.64" bottom="0.6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SheetLayoutView="100" zoomScalePageLayoutView="0" workbookViewId="0" topLeftCell="A1">
      <selection activeCell="A21" sqref="A21:B21"/>
    </sheetView>
  </sheetViews>
  <sheetFormatPr defaultColWidth="9.00390625" defaultRowHeight="12.75"/>
  <cols>
    <col min="1" max="1" width="75.00390625" style="0" customWidth="1"/>
  </cols>
  <sheetData>
    <row r="1" spans="2:3" ht="12.75">
      <c r="B1" s="706" t="s">
        <v>870</v>
      </c>
      <c r="C1" s="706"/>
    </row>
    <row r="2" spans="1:3" ht="12.75">
      <c r="A2" s="8"/>
      <c r="B2" s="706" t="s">
        <v>351</v>
      </c>
      <c r="C2" s="706"/>
    </row>
    <row r="3" spans="1:3" ht="12.75">
      <c r="A3" s="8"/>
      <c r="B3" s="706" t="s">
        <v>337</v>
      </c>
      <c r="C3" s="706"/>
    </row>
    <row r="4" spans="1:3" ht="12.75" customHeight="1">
      <c r="A4" s="8"/>
      <c r="B4" s="707" t="s">
        <v>480</v>
      </c>
      <c r="C4" s="707"/>
    </row>
    <row r="5" spans="1:3" ht="12.75">
      <c r="A5" s="8"/>
      <c r="B5" s="8"/>
      <c r="C5" s="8"/>
    </row>
    <row r="6" spans="1:3" ht="14.25">
      <c r="A6" s="723" t="s">
        <v>594</v>
      </c>
      <c r="B6" s="723"/>
      <c r="C6" s="723"/>
    </row>
    <row r="7" spans="1:3" ht="14.25">
      <c r="A7" s="723" t="s">
        <v>765</v>
      </c>
      <c r="B7" s="723"/>
      <c r="C7" s="723"/>
    </row>
    <row r="8" spans="1:3" ht="14.25">
      <c r="A8" s="723" t="s">
        <v>766</v>
      </c>
      <c r="B8" s="723"/>
      <c r="C8" s="723"/>
    </row>
    <row r="9" spans="1:3" ht="12.75">
      <c r="A9" s="8"/>
      <c r="B9" s="8"/>
      <c r="C9" s="8"/>
    </row>
    <row r="10" spans="1:3" ht="12.75">
      <c r="A10" s="8"/>
      <c r="B10" s="8"/>
      <c r="C10" s="119" t="s">
        <v>683</v>
      </c>
    </row>
    <row r="11" spans="1:3" ht="12.75" customHeight="1">
      <c r="A11" s="726" t="s">
        <v>421</v>
      </c>
      <c r="B11" s="727"/>
      <c r="C11" s="722" t="s">
        <v>767</v>
      </c>
    </row>
    <row r="12" spans="1:3" ht="11.25" customHeight="1">
      <c r="A12" s="728"/>
      <c r="B12" s="729"/>
      <c r="C12" s="722"/>
    </row>
    <row r="13" spans="1:3" ht="6.75" customHeight="1">
      <c r="A13" s="730"/>
      <c r="B13" s="731"/>
      <c r="C13" s="722"/>
    </row>
    <row r="14" spans="1:3" ht="12.75">
      <c r="A14" s="732">
        <v>1</v>
      </c>
      <c r="B14" s="733"/>
      <c r="C14" s="28">
        <v>2</v>
      </c>
    </row>
    <row r="15" spans="1:3" ht="38.25" customHeight="1">
      <c r="A15" s="724" t="s">
        <v>128</v>
      </c>
      <c r="B15" s="725"/>
      <c r="C15" s="179" t="e">
        <f>C16+C19+C21</f>
        <v>#REF!</v>
      </c>
    </row>
    <row r="16" spans="1:3" ht="24" customHeight="1">
      <c r="A16" s="734" t="s">
        <v>419</v>
      </c>
      <c r="B16" s="735"/>
      <c r="C16" s="180" t="e">
        <f>C17+C18</f>
        <v>#REF!</v>
      </c>
    </row>
    <row r="17" spans="1:3" ht="21.75" customHeight="1">
      <c r="A17" s="740" t="s">
        <v>610</v>
      </c>
      <c r="B17" s="741"/>
      <c r="C17" s="181" t="e">
        <f>#REF!</f>
        <v>#REF!</v>
      </c>
    </row>
    <row r="18" spans="1:3" ht="30.75" customHeight="1">
      <c r="A18" s="742" t="s">
        <v>605</v>
      </c>
      <c r="B18" s="741"/>
      <c r="C18" s="181" t="e">
        <f>#REF!</f>
        <v>#REF!</v>
      </c>
    </row>
    <row r="19" spans="1:3" ht="24" customHeight="1">
      <c r="A19" s="744" t="s">
        <v>420</v>
      </c>
      <c r="B19" s="745"/>
      <c r="C19" s="180" t="e">
        <f>C20</f>
        <v>#REF!</v>
      </c>
    </row>
    <row r="20" spans="1:3" ht="23.25" customHeight="1">
      <c r="A20" s="742" t="s">
        <v>350</v>
      </c>
      <c r="B20" s="743"/>
      <c r="C20" s="181" t="e">
        <f>#REF!</f>
        <v>#REF!</v>
      </c>
    </row>
    <row r="21" spans="1:3" ht="24.75" customHeight="1">
      <c r="A21" s="736" t="s">
        <v>871</v>
      </c>
      <c r="B21" s="737"/>
      <c r="C21" s="180" t="e">
        <f>C22</f>
        <v>#REF!</v>
      </c>
    </row>
    <row r="22" spans="1:3" ht="28.5" customHeight="1">
      <c r="A22" s="738" t="s">
        <v>872</v>
      </c>
      <c r="B22" s="739"/>
      <c r="C22" s="182" t="e">
        <f>#REF!</f>
        <v>#REF!</v>
      </c>
    </row>
    <row r="23" ht="12.75">
      <c r="C23" s="105"/>
    </row>
  </sheetData>
  <sheetProtection/>
  <mergeCells count="18">
    <mergeCell ref="A16:B16"/>
    <mergeCell ref="A21:B21"/>
    <mergeCell ref="A22:B22"/>
    <mergeCell ref="A17:B17"/>
    <mergeCell ref="A20:B20"/>
    <mergeCell ref="A19:B19"/>
    <mergeCell ref="A18:B18"/>
    <mergeCell ref="A6:C6"/>
    <mergeCell ref="B1:C1"/>
    <mergeCell ref="B2:C2"/>
    <mergeCell ref="B3:C3"/>
    <mergeCell ref="B4:C4"/>
    <mergeCell ref="C11:C13"/>
    <mergeCell ref="A7:C7"/>
    <mergeCell ref="A8:C8"/>
    <mergeCell ref="A15:B15"/>
    <mergeCell ref="A11:B13"/>
    <mergeCell ref="A14:B14"/>
  </mergeCells>
  <printOptions/>
  <pageMargins left="0.58" right="0.46" top="0.7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АнтоноваЕ</cp:lastModifiedBy>
  <cp:lastPrinted>2014-04-08T08:38:11Z</cp:lastPrinted>
  <dcterms:created xsi:type="dcterms:W3CDTF">2003-03-06T12:04:03Z</dcterms:created>
  <dcterms:modified xsi:type="dcterms:W3CDTF">2014-04-17T06:54:59Z</dcterms:modified>
  <cp:category/>
  <cp:version/>
  <cp:contentType/>
  <cp:contentStatus/>
</cp:coreProperties>
</file>